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13_ncr:1_{11D452C5-4DC2-495D-95E5-B26158FAAE6D}" xr6:coauthVersionLast="47" xr6:coauthVersionMax="47" xr10:uidLastSave="{00000000-0000-0000-0000-000000000000}"/>
  <bookViews>
    <workbookView xWindow="-120" yWindow="-120" windowWidth="29040" windowHeight="15720" tabRatio="673" xr2:uid="{00000000-000D-0000-FFFF-FFFF00000000}"/>
  </bookViews>
  <sheets>
    <sheet name="주주(주식회사등)" sheetId="27" r:id="rId1"/>
    <sheet name="조합원(협동조합등)" sheetId="46" r:id="rId2"/>
    <sheet name="직원현황" sheetId="21" r:id="rId3"/>
    <sheet name="차입현황" sheetId="45" r:id="rId4"/>
    <sheet name="주요재무사항투입" sheetId="47" r:id="rId5"/>
    <sheet name="경영현황" sheetId="2" r:id="rId6"/>
    <sheet name="수익구조현황" sheetId="48" r:id="rId7"/>
    <sheet name="매입매출분석" sheetId="3" r:id="rId8"/>
  </sheets>
  <definedNames>
    <definedName name="_xlnm.Print_Area" localSheetId="5">경영현황!$A$1:$I$16</definedName>
    <definedName name="_xlnm.Print_Area" localSheetId="7">매입매출분석!$A$1:$K$48</definedName>
    <definedName name="_xlnm.Print_Area" localSheetId="1">'조합원(협동조합등)'!$A$1:$H$18</definedName>
    <definedName name="_xlnm.Print_Area" localSheetId="4">주요재무사항투입!$A$1:$L$44</definedName>
    <definedName name="_xlnm.Print_Area" localSheetId="0">'주주(주식회사등)'!#REF!</definedName>
    <definedName name="_xlnm.Print_Area" localSheetId="3">차입현황!$A$1:$N$64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45" l="1"/>
  <c r="A50" i="45"/>
  <c r="B49" i="45"/>
  <c r="A49" i="45"/>
  <c r="B48" i="45"/>
  <c r="A48" i="45"/>
  <c r="B47" i="45"/>
  <c r="A47" i="45"/>
  <c r="B46" i="45"/>
  <c r="A46" i="45"/>
  <c r="B45" i="45"/>
  <c r="A45" i="45"/>
  <c r="B44" i="45"/>
  <c r="A44" i="45"/>
  <c r="B43" i="45"/>
  <c r="A43" i="45"/>
  <c r="B42" i="45"/>
  <c r="A42" i="45"/>
  <c r="B41" i="45"/>
  <c r="A41" i="45"/>
  <c r="B40" i="45"/>
  <c r="A40" i="45"/>
  <c r="B39" i="45"/>
  <c r="A39" i="45"/>
  <c r="B38" i="45"/>
  <c r="A38" i="45"/>
  <c r="B37" i="45"/>
  <c r="A37" i="45"/>
  <c r="B36" i="45"/>
  <c r="A36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D40" i="3"/>
  <c r="J24" i="3"/>
  <c r="J30" i="3"/>
  <c r="G30" i="3"/>
  <c r="F30" i="3"/>
  <c r="D30" i="3"/>
  <c r="D48" i="3"/>
  <c r="G40" i="3"/>
  <c r="J40" i="3"/>
  <c r="D24" i="3"/>
  <c r="G24" i="3"/>
  <c r="G16" i="3"/>
  <c r="D16" i="3"/>
  <c r="J16" i="3"/>
  <c r="L8" i="45"/>
  <c r="E16" i="46"/>
  <c r="E17" i="47"/>
  <c r="D17" i="47"/>
  <c r="C17" i="47"/>
  <c r="B17" i="47"/>
  <c r="E2" i="47" l="1"/>
  <c r="D2" i="47"/>
  <c r="C2" i="47"/>
  <c r="B2" i="47"/>
  <c r="J20" i="47"/>
  <c r="J19" i="47"/>
  <c r="J18" i="47"/>
  <c r="J17" i="47"/>
  <c r="J16" i="47"/>
  <c r="J15" i="47"/>
  <c r="J14" i="47"/>
  <c r="J7" i="47" l="1"/>
  <c r="J5" i="47"/>
  <c r="B1" i="47"/>
  <c r="J1" i="47" s="1"/>
  <c r="E30" i="47"/>
  <c r="D30" i="47"/>
  <c r="C30" i="47"/>
  <c r="B30" i="47"/>
  <c r="E29" i="47"/>
  <c r="E37" i="47" s="1"/>
  <c r="D29" i="47"/>
  <c r="D37" i="47" s="1"/>
  <c r="C29" i="47"/>
  <c r="C37" i="47" s="1"/>
  <c r="B29" i="47"/>
  <c r="B37" i="47" s="1"/>
  <c r="E19" i="47"/>
  <c r="D19" i="47"/>
  <c r="C19" i="47"/>
  <c r="B19" i="47"/>
  <c r="E10" i="47"/>
  <c r="D10" i="47"/>
  <c r="C10" i="47"/>
  <c r="B10" i="47"/>
  <c r="I25" i="3"/>
  <c r="I6" i="3"/>
  <c r="I17" i="3" s="1"/>
  <c r="G25" i="3" s="1"/>
  <c r="F6" i="3"/>
  <c r="F17" i="3" s="1"/>
  <c r="F25" i="3" s="1"/>
  <c r="C6" i="3"/>
  <c r="C17" i="3" s="1"/>
  <c r="D25" i="3" s="1"/>
  <c r="I10" i="21"/>
  <c r="N51" i="45"/>
  <c r="M51" i="45"/>
  <c r="L51" i="45"/>
  <c r="K51" i="45"/>
  <c r="J51" i="45"/>
  <c r="I51" i="45"/>
  <c r="H51" i="45"/>
  <c r="G51" i="45"/>
  <c r="F51" i="45"/>
  <c r="E51" i="45"/>
  <c r="D51" i="45"/>
  <c r="C51" i="45"/>
  <c r="C30" i="45"/>
  <c r="D30" i="45"/>
  <c r="E30" i="45"/>
  <c r="F30" i="45"/>
  <c r="G30" i="45"/>
  <c r="H30" i="45"/>
  <c r="I30" i="45"/>
  <c r="J30" i="45"/>
  <c r="K30" i="45"/>
  <c r="L30" i="45"/>
  <c r="M30" i="45"/>
  <c r="N30" i="45"/>
  <c r="B35" i="45"/>
  <c r="B34" i="45"/>
  <c r="B33" i="45"/>
  <c r="B32" i="45"/>
  <c r="B31" i="45"/>
  <c r="A35" i="45"/>
  <c r="A34" i="45"/>
  <c r="A33" i="45"/>
  <c r="A32" i="45"/>
  <c r="A31" i="45"/>
  <c r="J48" i="3"/>
  <c r="G48" i="3"/>
  <c r="H45" i="3" s="1"/>
  <c r="E46" i="3"/>
  <c r="K47" i="3"/>
  <c r="K46" i="3"/>
  <c r="K45" i="3"/>
  <c r="K44" i="3"/>
  <c r="K43" i="3"/>
  <c r="K48" i="3" s="1"/>
  <c r="H43" i="3"/>
  <c r="H48" i="3" s="1"/>
  <c r="K37" i="3"/>
  <c r="H36" i="3"/>
  <c r="E39" i="3"/>
  <c r="K39" i="3"/>
  <c r="K38" i="3"/>
  <c r="K36" i="3"/>
  <c r="K35" i="3"/>
  <c r="K34" i="3"/>
  <c r="K40" i="3" s="1"/>
  <c r="K21" i="3"/>
  <c r="H20" i="3"/>
  <c r="E23" i="3"/>
  <c r="K12" i="3"/>
  <c r="H11" i="3"/>
  <c r="E14" i="3"/>
  <c r="A24" i="21"/>
  <c r="A23" i="21"/>
  <c r="G22" i="21"/>
  <c r="F22" i="21"/>
  <c r="E22" i="21"/>
  <c r="D22" i="21"/>
  <c r="C22" i="21"/>
  <c r="B22" i="21"/>
  <c r="A21" i="21"/>
  <c r="A20" i="21"/>
  <c r="G19" i="21"/>
  <c r="F19" i="21"/>
  <c r="E19" i="21"/>
  <c r="D19" i="21"/>
  <c r="C19" i="21"/>
  <c r="B19" i="21"/>
  <c r="A18" i="21"/>
  <c r="A17" i="21"/>
  <c r="G16" i="21"/>
  <c r="G25" i="21" s="1"/>
  <c r="F16" i="21"/>
  <c r="E16" i="21"/>
  <c r="D16" i="21"/>
  <c r="C16" i="21"/>
  <c r="C25" i="21" s="1"/>
  <c r="B16" i="21"/>
  <c r="G10" i="21"/>
  <c r="F10" i="21"/>
  <c r="E10" i="21"/>
  <c r="D10" i="21"/>
  <c r="C10" i="21"/>
  <c r="B10" i="21"/>
  <c r="H9" i="21"/>
  <c r="J9" i="21" s="1"/>
  <c r="H8" i="21"/>
  <c r="J8" i="21" s="1"/>
  <c r="G27" i="27"/>
  <c r="G23" i="27" s="1"/>
  <c r="H23" i="27" s="1"/>
  <c r="F27" i="27"/>
  <c r="G16" i="27"/>
  <c r="G10" i="27" s="1"/>
  <c r="H10" i="27" s="1"/>
  <c r="F16" i="27"/>
  <c r="F28" i="27" s="1"/>
  <c r="G15" i="27"/>
  <c r="H15" i="27" s="1"/>
  <c r="G14" i="27"/>
  <c r="H14" i="27" s="1"/>
  <c r="G13" i="27"/>
  <c r="H13" i="27" s="1"/>
  <c r="G12" i="27"/>
  <c r="H12" i="27" s="1"/>
  <c r="G11" i="27"/>
  <c r="H11" i="27" s="1"/>
  <c r="L27" i="45"/>
  <c r="L14" i="45"/>
  <c r="L13" i="45"/>
  <c r="L12" i="45"/>
  <c r="L11" i="45"/>
  <c r="L10" i="45"/>
  <c r="L9" i="45"/>
  <c r="M1" i="45"/>
  <c r="B51" i="45" l="1"/>
  <c r="G6" i="27"/>
  <c r="H6" i="27" s="1"/>
  <c r="G8" i="27"/>
  <c r="H8" i="27" s="1"/>
  <c r="G9" i="27"/>
  <c r="H9" i="27" s="1"/>
  <c r="G7" i="27"/>
  <c r="H7" i="27" s="1"/>
  <c r="C1" i="47"/>
  <c r="D1" i="47" s="1"/>
  <c r="E1" i="47" s="1"/>
  <c r="E9" i="3"/>
  <c r="I32" i="3"/>
  <c r="I41" i="3" s="1"/>
  <c r="F32" i="3"/>
  <c r="F41" i="3" s="1"/>
  <c r="C32" i="3"/>
  <c r="C41" i="3" s="1"/>
  <c r="E12" i="3"/>
  <c r="E38" i="3"/>
  <c r="E13" i="3"/>
  <c r="E8" i="3"/>
  <c r="E16" i="3" s="1"/>
  <c r="H13" i="3"/>
  <c r="E20" i="3"/>
  <c r="G18" i="27"/>
  <c r="H18" i="27" s="1"/>
  <c r="K11" i="3"/>
  <c r="E21" i="3"/>
  <c r="H9" i="3"/>
  <c r="H14" i="3"/>
  <c r="G26" i="27"/>
  <c r="H26" i="27" s="1"/>
  <c r="H10" i="3"/>
  <c r="H12" i="3"/>
  <c r="H15" i="3"/>
  <c r="E22" i="3"/>
  <c r="E34" i="3"/>
  <c r="E40" i="3" s="1"/>
  <c r="E36" i="3"/>
  <c r="E45" i="3"/>
  <c r="E47" i="3"/>
  <c r="G22" i="27"/>
  <c r="H22" i="27" s="1"/>
  <c r="H16" i="27"/>
  <c r="I11" i="27" s="1"/>
  <c r="H8" i="3"/>
  <c r="H16" i="3" s="1"/>
  <c r="H19" i="3"/>
  <c r="H24" i="3" s="1"/>
  <c r="H39" i="3"/>
  <c r="E44" i="3"/>
  <c r="H47" i="3"/>
  <c r="H35" i="3"/>
  <c r="E37" i="3"/>
  <c r="E43" i="3"/>
  <c r="E48" i="3" s="1"/>
  <c r="H44" i="3"/>
  <c r="D25" i="21"/>
  <c r="E25" i="21"/>
  <c r="B25" i="21"/>
  <c r="F25" i="21"/>
  <c r="K22" i="3"/>
  <c r="K15" i="3"/>
  <c r="K23" i="3"/>
  <c r="K20" i="3"/>
  <c r="K10" i="3"/>
  <c r="K14" i="3"/>
  <c r="K19" i="3"/>
  <c r="K24" i="3" s="1"/>
  <c r="H23" i="3"/>
  <c r="H22" i="3"/>
  <c r="H34" i="3"/>
  <c r="H40" i="3" s="1"/>
  <c r="H38" i="3"/>
  <c r="K9" i="3"/>
  <c r="E11" i="3"/>
  <c r="K13" i="3"/>
  <c r="E15" i="3"/>
  <c r="H21" i="3"/>
  <c r="H37" i="3"/>
  <c r="H46" i="3"/>
  <c r="K8" i="3"/>
  <c r="K16" i="3" s="1"/>
  <c r="E10" i="3"/>
  <c r="E19" i="3"/>
  <c r="E24" i="3" s="1"/>
  <c r="E35" i="3"/>
  <c r="H10" i="21"/>
  <c r="J10" i="21" s="1"/>
  <c r="G17" i="27"/>
  <c r="H17" i="27" s="1"/>
  <c r="G25" i="27"/>
  <c r="H25" i="27" s="1"/>
  <c r="H27" i="27"/>
  <c r="H28" i="27" s="1"/>
  <c r="G20" i="27"/>
  <c r="H20" i="27" s="1"/>
  <c r="G24" i="27"/>
  <c r="H24" i="27" s="1"/>
  <c r="G21" i="27"/>
  <c r="H21" i="27" s="1"/>
  <c r="G19" i="27"/>
  <c r="H19" i="27" s="1"/>
  <c r="L1" i="45"/>
  <c r="I23" i="27" l="1"/>
  <c r="I19" i="27"/>
  <c r="I21" i="27"/>
  <c r="I8" i="27"/>
  <c r="I9" i="27"/>
  <c r="I15" i="27"/>
  <c r="I13" i="27"/>
  <c r="I14" i="27"/>
  <c r="I10" i="27"/>
  <c r="I12" i="27"/>
  <c r="I7" i="27"/>
  <c r="I6" i="27"/>
  <c r="I18" i="27"/>
  <c r="I25" i="27"/>
  <c r="I26" i="27"/>
  <c r="I24" i="27"/>
  <c r="I17" i="27"/>
  <c r="I22" i="27"/>
  <c r="I20" i="27"/>
  <c r="K1" i="45"/>
  <c r="J1" i="45" l="1"/>
  <c r="I1" i="45" l="1"/>
  <c r="H1" i="45" l="1"/>
  <c r="G1" i="45" l="1"/>
  <c r="F1" i="45" l="1"/>
  <c r="E1" i="45" l="1"/>
  <c r="D1" i="45" l="1"/>
  <c r="C1" i="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E17" authorId="0" shapeId="0" xr:uid="{753CB424-995F-4EBB-B585-D92B87421CAB}">
      <text>
        <r>
          <rPr>
            <b/>
            <sz val="9"/>
            <color indexed="81"/>
            <rFont val="돋움"/>
            <family val="3"/>
            <charset val="129"/>
          </rPr>
          <t>우선주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남겨두시면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>.·</t>
        </r>
      </text>
    </comment>
    <comment ref="G28" authorId="0" shapeId="0" xr:uid="{C4A268C5-5C4E-4649-83C2-5B5F0006D28F}">
      <text>
        <r>
          <rPr>
            <sz val="9"/>
            <color indexed="81"/>
            <rFont val="돋움"/>
            <family val="3"/>
            <charset val="129"/>
          </rPr>
          <t>주당금액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F5" authorId="0" shapeId="0" xr:uid="{343C629E-A7B1-43B9-9661-3F95A1065144}">
      <text>
        <r>
          <rPr>
            <b/>
            <sz val="9"/>
            <color indexed="81"/>
            <rFont val="돋움"/>
            <family val="3"/>
            <charset val="129"/>
          </rPr>
          <t>비상근직인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표시하시고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상근직일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직책등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기입부탁드립니다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A5" authorId="0" shapeId="0" xr:uid="{8776B855-D73F-4A85-B0EC-6702074ED2ED}">
      <text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부서별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정규직</t>
        </r>
        <r>
          <rPr>
            <b/>
            <sz val="9"/>
            <color indexed="81"/>
            <rFont val="Tahoma"/>
            <family val="2"/>
          </rPr>
          <t>~</t>
        </r>
        <r>
          <rPr>
            <b/>
            <sz val="9"/>
            <color indexed="81"/>
            <rFont val="돋움"/>
            <family val="3"/>
            <charset val="129"/>
          </rPr>
          <t>일용직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취약계층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고용현황을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56F7A299-7937-43A7-9D63-CC41FC6CEF13}">
      <text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부서명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A7" authorId="0" shapeId="0" xr:uid="{E4942020-72F4-47D2-A472-F6475E3C290C}">
      <text>
        <r>
          <rPr>
            <b/>
            <sz val="9"/>
            <color indexed="81"/>
            <rFont val="돋움"/>
            <family val="3"/>
            <charset val="129"/>
          </rPr>
          <t>차입기관은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보증거래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대출거래기관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즉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금융거래확인서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 xml:space="preserve">)
Ex) </t>
        </r>
        <r>
          <rPr>
            <b/>
            <sz val="9"/>
            <color indexed="81"/>
            <rFont val="돋움"/>
            <family val="3"/>
            <charset val="129"/>
          </rPr>
          <t>신용보증기금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담보로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기업은행에서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차입기관은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기업은행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363F82C6-3EBA-4044-AA4E-0AFC6AF71FB0}">
      <text>
        <r>
          <rPr>
            <b/>
            <sz val="9"/>
            <color indexed="81"/>
            <rFont val="돋움"/>
            <family val="3"/>
            <charset val="129"/>
          </rPr>
          <t>상환금액은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대출별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상환계획에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분기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년단위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1 </t>
        </r>
        <r>
          <rPr>
            <b/>
            <sz val="9"/>
            <color indexed="81"/>
            <rFont val="돋움"/>
            <family val="3"/>
            <charset val="129"/>
          </rPr>
          <t>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N7" authorId="0" shapeId="0" xr:uid="{DD1B458A-B534-41A2-A89A-8E63674BAAD0}">
      <text>
        <r>
          <rPr>
            <b/>
            <sz val="9"/>
            <color indexed="81"/>
            <rFont val="돋움"/>
            <family val="3"/>
            <charset val="129"/>
          </rPr>
          <t>담보의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부동산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보증서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간략하게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<sst xmlns="http://schemas.openxmlformats.org/spreadsheetml/2006/main" count="287" uniqueCount="187">
  <si>
    <t>금액</t>
  </si>
  <si>
    <t>비중</t>
  </si>
  <si>
    <t>합계</t>
  </si>
  <si>
    <t>1/4분기</t>
  </si>
  <si>
    <t>2/4분기</t>
  </si>
  <si>
    <t>3/4분기</t>
  </si>
  <si>
    <t>4/4분기</t>
  </si>
  <si>
    <t>EBITDA</t>
    <phoneticPr fontId="1" type="noConversion"/>
  </si>
  <si>
    <t>차입기관</t>
    <phoneticPr fontId="1" type="noConversion"/>
  </si>
  <si>
    <t>차입일</t>
    <phoneticPr fontId="1" type="noConversion"/>
  </si>
  <si>
    <t>영업현황</t>
    <phoneticPr fontId="1" type="noConversion"/>
  </si>
  <si>
    <t>차입금액</t>
    <phoneticPr fontId="1" type="noConversion"/>
  </si>
  <si>
    <t>만기일</t>
    <phoneticPr fontId="1" type="noConversion"/>
  </si>
  <si>
    <t>매출처별매출현황</t>
    <phoneticPr fontId="1" type="noConversion"/>
  </si>
  <si>
    <t>분기별매출현황</t>
    <phoneticPr fontId="1" type="noConversion"/>
  </si>
  <si>
    <t>구분</t>
    <phoneticPr fontId="1" type="noConversion"/>
  </si>
  <si>
    <t>매입처별매입현황</t>
    <phoneticPr fontId="1" type="noConversion"/>
  </si>
  <si>
    <t>매출처</t>
    <phoneticPr fontId="1" type="noConversion"/>
  </si>
  <si>
    <t>금액</t>
    <phoneticPr fontId="1" type="noConversion"/>
  </si>
  <si>
    <t>제품별매출현황</t>
    <phoneticPr fontId="1" type="noConversion"/>
  </si>
  <si>
    <t>합계</t>
    <phoneticPr fontId="1" type="noConversion"/>
  </si>
  <si>
    <t>원자재</t>
  </si>
  <si>
    <t>원자재</t>
    <phoneticPr fontId="1" type="noConversion"/>
  </si>
  <si>
    <t>원자재별매입현황</t>
    <phoneticPr fontId="1" type="noConversion"/>
  </si>
  <si>
    <t>매입처</t>
    <phoneticPr fontId="1" type="noConversion"/>
  </si>
  <si>
    <t>기타매출</t>
    <phoneticPr fontId="1" type="noConversion"/>
  </si>
  <si>
    <t>기타 상품매출</t>
    <phoneticPr fontId="1" type="noConversion"/>
  </si>
  <si>
    <t>비중</t>
    <phoneticPr fontId="1" type="noConversion"/>
  </si>
  <si>
    <t>제품</t>
    <phoneticPr fontId="1" type="noConversion"/>
  </si>
  <si>
    <t>제품별</t>
    <phoneticPr fontId="1" type="noConversion"/>
  </si>
  <si>
    <t>1/4분기</t>
    <phoneticPr fontId="1" type="noConversion"/>
  </si>
  <si>
    <t>정규직</t>
    <phoneticPr fontId="1" type="noConversion"/>
  </si>
  <si>
    <t>계약직</t>
    <phoneticPr fontId="1" type="noConversion"/>
  </si>
  <si>
    <t>연간급여총액</t>
    <phoneticPr fontId="1" type="noConversion"/>
  </si>
  <si>
    <t>1인당평균급여액</t>
    <phoneticPr fontId="1" type="noConversion"/>
  </si>
  <si>
    <t>고용형태</t>
    <phoneticPr fontId="1" type="noConversion"/>
  </si>
  <si>
    <t>기타</t>
    <phoneticPr fontId="1" type="noConversion"/>
  </si>
  <si>
    <t>주식수</t>
    <phoneticPr fontId="1" type="noConversion"/>
  </si>
  <si>
    <t>주당금액</t>
    <phoneticPr fontId="1" type="noConversion"/>
  </si>
  <si>
    <t>지분율</t>
    <phoneticPr fontId="1" type="noConversion"/>
  </si>
  <si>
    <t>업체개요</t>
    <phoneticPr fontId="1" type="noConversion"/>
  </si>
  <si>
    <t>비즈니스모델</t>
    <phoneticPr fontId="1" type="noConversion"/>
  </si>
  <si>
    <t>주주 및 대표의
자본조달능력</t>
    <phoneticPr fontId="1" type="noConversion"/>
  </si>
  <si>
    <t>경영분석</t>
    <phoneticPr fontId="1" type="noConversion"/>
  </si>
  <si>
    <t>사회가치평가</t>
    <phoneticPr fontId="1" type="noConversion"/>
  </si>
  <si>
    <t>자금용도 
및
상환능력</t>
    <phoneticPr fontId="1" type="noConversion"/>
  </si>
  <si>
    <t>담보종류</t>
    <phoneticPr fontId="1" type="noConversion"/>
  </si>
  <si>
    <t>매입 및 매출분석</t>
    <phoneticPr fontId="1" type="noConversion"/>
  </si>
  <si>
    <t>민주적의사결정</t>
    <phoneticPr fontId="1" type="noConversion"/>
  </si>
  <si>
    <t>상환방식</t>
    <phoneticPr fontId="1" type="noConversion"/>
  </si>
  <si>
    <t>담보여부</t>
    <phoneticPr fontId="1" type="noConversion"/>
  </si>
  <si>
    <t>사회적가치
(설립목표 및 비전)</t>
    <phoneticPr fontId="1" type="noConversion"/>
  </si>
  <si>
    <t>사업분석</t>
    <phoneticPr fontId="1" type="noConversion"/>
  </si>
  <si>
    <t>연상환금액</t>
    <phoneticPr fontId="1" type="noConversion"/>
  </si>
  <si>
    <t>2/4분기</t>
    <phoneticPr fontId="1" type="noConversion"/>
  </si>
  <si>
    <t>3/4분기</t>
    <phoneticPr fontId="1" type="noConversion"/>
  </si>
  <si>
    <t>4/4분기</t>
    <phoneticPr fontId="1" type="noConversion"/>
  </si>
  <si>
    <t>매출액</t>
    <phoneticPr fontId="1" type="noConversion"/>
  </si>
  <si>
    <t>지배구조</t>
    <phoneticPr fontId="1" type="noConversion"/>
  </si>
  <si>
    <t>종류</t>
    <phoneticPr fontId="1" type="noConversion"/>
  </si>
  <si>
    <t>보통주</t>
    <phoneticPr fontId="1" type="noConversion"/>
  </si>
  <si>
    <t>우선주</t>
    <phoneticPr fontId="1" type="noConversion"/>
  </si>
  <si>
    <t>사회적경제
네트워크 참여</t>
    <phoneticPr fontId="1" type="noConversion"/>
  </si>
  <si>
    <t>사회문제
해결 성과</t>
    <phoneticPr fontId="1" type="noConversion"/>
  </si>
  <si>
    <t>자금용도 및
차입효과</t>
    <phoneticPr fontId="1" type="noConversion"/>
  </si>
  <si>
    <t>현재잔액</t>
    <phoneticPr fontId="1" type="noConversion"/>
  </si>
  <si>
    <t>적용금리</t>
    <phoneticPr fontId="1" type="noConversion"/>
  </si>
  <si>
    <t>월상환금액</t>
    <phoneticPr fontId="1" type="noConversion"/>
  </si>
  <si>
    <t>분기상환액</t>
    <phoneticPr fontId="1" type="noConversion"/>
  </si>
  <si>
    <t>연이자부담</t>
    <phoneticPr fontId="1" type="noConversion"/>
  </si>
  <si>
    <t>거치종료일</t>
    <phoneticPr fontId="1" type="noConversion"/>
  </si>
  <si>
    <t>채권자</t>
    <phoneticPr fontId="1" type="noConversion"/>
  </si>
  <si>
    <t>차입 등 부채현황</t>
    <phoneticPr fontId="1" type="noConversion"/>
  </si>
  <si>
    <t>작성내용</t>
    <phoneticPr fontId="1" type="noConversion"/>
  </si>
  <si>
    <t>작성요령</t>
    <phoneticPr fontId="1" type="noConversion"/>
  </si>
  <si>
    <t>부서</t>
    <phoneticPr fontId="1" type="noConversion"/>
  </si>
  <si>
    <t>일반</t>
    <phoneticPr fontId="1" type="noConversion"/>
  </si>
  <si>
    <t>취약계층</t>
    <phoneticPr fontId="1" type="noConversion"/>
  </si>
  <si>
    <t>고용현황</t>
    <phoneticPr fontId="1" type="noConversion"/>
  </si>
  <si>
    <t>대표자약력
(경영능력)</t>
    <phoneticPr fontId="1" type="noConversion"/>
  </si>
  <si>
    <t xml:space="preserve"> - 기업의 소개 및 주요 연혁</t>
    <phoneticPr fontId="1" type="noConversion"/>
  </si>
  <si>
    <t>신규사업
또는
계획중인사업</t>
    <phoneticPr fontId="1" type="noConversion"/>
  </si>
  <si>
    <t xml:space="preserve"> - 근로자의 경영진(임원) 참여 여부
 - 외부의 이해관계자 참여 여부
   (외부 이해관계자의 운영위원회 설치 또는 사외이사 등 기업내에서의 역할)</t>
    <phoneticPr fontId="1" type="noConversion"/>
  </si>
  <si>
    <t>3. 가수금 및 주임종 단기차입금 등 현황</t>
    <phoneticPr fontId="1" type="noConversion"/>
  </si>
  <si>
    <t>검은색음영부분은 자동으로 계산됩니다.</t>
    <phoneticPr fontId="1" type="noConversion"/>
  </si>
  <si>
    <t>검은색 음영부분은 자동으로 계산됩니다.</t>
    <phoneticPr fontId="1" type="noConversion"/>
  </si>
  <si>
    <t xml:space="preserve"> - 우리 회사의 최상위 및 하위의 의사결정 기구가 무엇인지
ex) 정기 주주총회, 이사회, 조합원 총회 등
- 해당 의사결정 기구의 구성:  주주의 구성(주주 간의 관계)
- 최근 2년 간의 개최 여부와 대략의 횟수, 주요 의결사항 등</t>
    <phoneticPr fontId="1" type="noConversion"/>
  </si>
  <si>
    <t xml:space="preserve"> - 대표자가 우리 회사의 대표직을 수행하기 시작한 연도
 - 대표자의 비즈니스 경력 및 사회분야 경력</t>
    <phoneticPr fontId="1" type="noConversion"/>
  </si>
  <si>
    <t xml:space="preserve"> 1. 과점주주 혹은 대표자의 소유자산
  - 현재 거주지 부동산의 소유여부 및 전세(월세)보증금/월임차료 등
 2. 투자 및 융자 유치계획</t>
    <phoneticPr fontId="1" type="noConversion"/>
  </si>
  <si>
    <t xml:space="preserve"> - 기업의 사업에 대하여 '수익적 측면'에서 작성
ex) 우리 회사의 상품, 
ex) 원재료등의 '구입 - 제조 - 매출발생'의 절차에 따라 B2C/B2B/ B2G 등 매출 발생의 형태
ex) 주요 거래처가 어디이며, 각각의 현금, 외상거래 비중 등.</t>
    <phoneticPr fontId="1" type="noConversion"/>
  </si>
  <si>
    <t xml:space="preserve"> - 신규 비즈니스 모델을 준비 중에 있을 경우 기재</t>
    <phoneticPr fontId="1" type="noConversion"/>
  </si>
  <si>
    <t xml:space="preserve"> - 우리 회사의 사회적가치 추구 비전/전략, 목표 및 세부계획</t>
    <phoneticPr fontId="1" type="noConversion"/>
  </si>
  <si>
    <t xml:space="preserve"> - 상기 계획에 따른 현재까지의 주요 실적과 성과</t>
    <phoneticPr fontId="1" type="noConversion"/>
  </si>
  <si>
    <t>직원</t>
    <phoneticPr fontId="1" type="noConversion"/>
  </si>
  <si>
    <t>임원</t>
    <phoneticPr fontId="1" type="noConversion"/>
  </si>
  <si>
    <t>2. 고용계획</t>
    <phoneticPr fontId="1" type="noConversion"/>
  </si>
  <si>
    <t>1. 금융기관 및 공공기관 차입현황</t>
    <phoneticPr fontId="1" type="noConversion"/>
  </si>
  <si>
    <t>2. 월별차입금잔액</t>
    <phoneticPr fontId="1" type="noConversion"/>
  </si>
  <si>
    <t>주주현황표</t>
    <phoneticPr fontId="1" type="noConversion"/>
  </si>
  <si>
    <t>기준일 :</t>
    <phoneticPr fontId="1" type="noConversion"/>
  </si>
  <si>
    <t>조합원명부</t>
    <phoneticPr fontId="1" type="noConversion"/>
  </si>
  <si>
    <t>발기인</t>
    <phoneticPr fontId="1" type="noConversion"/>
  </si>
  <si>
    <t>설립동의자</t>
    <phoneticPr fontId="1" type="noConversion"/>
  </si>
  <si>
    <t>성명(법인명)</t>
    <phoneticPr fontId="1" type="noConversion"/>
  </si>
  <si>
    <t>생년월일
(법인등록번호)</t>
    <phoneticPr fontId="1" type="noConversion"/>
  </si>
  <si>
    <t>성명(기업명)</t>
    <phoneticPr fontId="1" type="noConversion"/>
  </si>
  <si>
    <t>지배주주와
관계</t>
    <phoneticPr fontId="1" type="noConversion"/>
  </si>
  <si>
    <t>※ 지배주주와의 관계</t>
    <phoneticPr fontId="1" type="noConversion"/>
  </si>
  <si>
    <t>본인(00), 배우자(01), 자(02), 부모(03), 형제자매(04), 손(05), 조부모(06), 02~06의배우자(07), 01~07이외의 친족(08), 기타(09), 특수관계법인(10), 직원(11)</t>
    <phoneticPr fontId="1" type="noConversion"/>
  </si>
  <si>
    <t>조합원(회원)</t>
    <phoneticPr fontId="1" type="noConversion"/>
  </si>
  <si>
    <t>출자금</t>
    <phoneticPr fontId="1" type="noConversion"/>
  </si>
  <si>
    <t>비고</t>
    <phoneticPr fontId="1" type="noConversion"/>
  </si>
  <si>
    <t>직전월(현재기준)</t>
    <phoneticPr fontId="1" type="noConversion"/>
  </si>
  <si>
    <t>2024년</t>
    <phoneticPr fontId="1" type="noConversion"/>
  </si>
  <si>
    <t xml:space="preserve"> - 자금의 상세용도
  1. 운전자금 : 차입할 금액의 상세용도
  2. 시설자금 : 전체 시설매입비용(세금은 별도 표기), 세부 비용, 자부담 금액, 본건 외 자금조달 금액 및 방식 등(사업계획서 등 별도자료 첨부하셔도 괞찮습니다.)</t>
    <phoneticPr fontId="1" type="noConversion"/>
  </si>
  <si>
    <t>기업개요 및 경영현황 등</t>
    <phoneticPr fontId="1" type="noConversion"/>
  </si>
  <si>
    <t>자산</t>
    <phoneticPr fontId="1" type="noConversion"/>
  </si>
  <si>
    <t>현금성자산</t>
    <phoneticPr fontId="1" type="noConversion"/>
  </si>
  <si>
    <t>당좌자산</t>
    <phoneticPr fontId="1" type="noConversion"/>
  </si>
  <si>
    <t>단기금융상품</t>
    <phoneticPr fontId="1" type="noConversion"/>
  </si>
  <si>
    <t>유동자산</t>
    <phoneticPr fontId="1" type="noConversion"/>
  </si>
  <si>
    <t>장기금융상품</t>
    <phoneticPr fontId="1" type="noConversion"/>
  </si>
  <si>
    <t>유형자산</t>
    <phoneticPr fontId="1" type="noConversion"/>
  </si>
  <si>
    <t>매출채권</t>
    <phoneticPr fontId="1" type="noConversion"/>
  </si>
  <si>
    <t>부채</t>
    <phoneticPr fontId="1" type="noConversion"/>
  </si>
  <si>
    <t>재고자산</t>
    <phoneticPr fontId="1" type="noConversion"/>
  </si>
  <si>
    <t>유동부채</t>
    <phoneticPr fontId="1" type="noConversion"/>
  </si>
  <si>
    <t>매입채무</t>
    <phoneticPr fontId="1" type="noConversion"/>
  </si>
  <si>
    <t>장단기차입금</t>
    <phoneticPr fontId="1" type="noConversion"/>
  </si>
  <si>
    <t>미지급금</t>
    <phoneticPr fontId="1" type="noConversion"/>
  </si>
  <si>
    <t>자본</t>
    <phoneticPr fontId="1" type="noConversion"/>
  </si>
  <si>
    <t>미지급비용</t>
    <phoneticPr fontId="1" type="noConversion"/>
  </si>
  <si>
    <t>자본금</t>
    <phoneticPr fontId="1" type="noConversion"/>
  </si>
  <si>
    <t>매출총이익</t>
    <phoneticPr fontId="1" type="noConversion"/>
  </si>
  <si>
    <t>영업익</t>
    <phoneticPr fontId="1" type="noConversion"/>
  </si>
  <si>
    <t>당기순이익</t>
    <phoneticPr fontId="1" type="noConversion"/>
  </si>
  <si>
    <t>단기차입금</t>
    <phoneticPr fontId="1" type="noConversion"/>
  </si>
  <si>
    <t>주임종단기차입금</t>
    <phoneticPr fontId="1" type="noConversion"/>
  </si>
  <si>
    <t>이자비용</t>
    <phoneticPr fontId="1" type="noConversion"/>
  </si>
  <si>
    <t>유동성장기부채</t>
    <phoneticPr fontId="1" type="noConversion"/>
  </si>
  <si>
    <t>경상이익</t>
    <phoneticPr fontId="1" type="noConversion"/>
  </si>
  <si>
    <t>장기차입금</t>
    <phoneticPr fontId="1" type="noConversion"/>
  </si>
  <si>
    <t>이자수익</t>
    <phoneticPr fontId="1" type="noConversion"/>
  </si>
  <si>
    <t>회사채</t>
    <phoneticPr fontId="1" type="noConversion"/>
  </si>
  <si>
    <t>법인세</t>
    <phoneticPr fontId="1" type="noConversion"/>
  </si>
  <si>
    <t>주임종장기차입금</t>
    <phoneticPr fontId="1" type="noConversion"/>
  </si>
  <si>
    <t>(인건비지원금)</t>
    <phoneticPr fontId="1" type="noConversion"/>
  </si>
  <si>
    <t xml:space="preserve">   임원급여</t>
  </si>
  <si>
    <t xml:space="preserve">   직원급여</t>
  </si>
  <si>
    <t xml:space="preserve">   상여금</t>
  </si>
  <si>
    <t xml:space="preserve">   잡급</t>
  </si>
  <si>
    <t xml:space="preserve">   퇴직급여</t>
  </si>
  <si>
    <t xml:space="preserve">   복리후생비</t>
  </si>
  <si>
    <t>인건비</t>
    <phoneticPr fontId="1" type="noConversion"/>
  </si>
  <si>
    <t>순금융비용</t>
  </si>
  <si>
    <t>부가가치액</t>
  </si>
  <si>
    <t>(유형자산)토지</t>
    <phoneticPr fontId="1" type="noConversion"/>
  </si>
  <si>
    <t>(유형자산)건물</t>
    <phoneticPr fontId="1" type="noConversion"/>
  </si>
  <si>
    <t>(유형자산)기계장치</t>
    <phoneticPr fontId="1" type="noConversion"/>
  </si>
  <si>
    <t>임차보증금</t>
    <phoneticPr fontId="1" type="noConversion"/>
  </si>
  <si>
    <t>CB및BW</t>
    <phoneticPr fontId="1" type="noConversion"/>
  </si>
  <si>
    <t>임차료(손익계산서)</t>
    <phoneticPr fontId="1" type="noConversion"/>
  </si>
  <si>
    <t>세금과공과(손익계산서)</t>
    <phoneticPr fontId="1" type="noConversion"/>
  </si>
  <si>
    <t>감가상각비(손익계산서)</t>
    <phoneticPr fontId="1" type="noConversion"/>
  </si>
  <si>
    <t>감가상각비(원가명세서)</t>
    <phoneticPr fontId="1" type="noConversion"/>
  </si>
  <si>
    <t>임차료(원가명세서)</t>
    <phoneticPr fontId="1" type="noConversion"/>
  </si>
  <si>
    <t>세금과공과(원가명세서)</t>
    <phoneticPr fontId="1" type="noConversion"/>
  </si>
  <si>
    <t>회계연도</t>
    <phoneticPr fontId="1" type="noConversion"/>
  </si>
  <si>
    <t>음영부분은 자동으로 계산되오니 별도로 투입하지 않으셔도 됩니다.</t>
    <phoneticPr fontId="1" type="noConversion"/>
  </si>
  <si>
    <t>기업 작성내용</t>
    <phoneticPr fontId="1" type="noConversion"/>
  </si>
  <si>
    <t>수익성/지속가능성</t>
    <phoneticPr fontId="1" type="noConversion"/>
  </si>
  <si>
    <t>경영개선효과</t>
    <phoneticPr fontId="1" type="noConversion"/>
  </si>
  <si>
    <t>- 수익 개선
- 생산성 향상
- 고용 서비스 확대 효과</t>
    <phoneticPr fontId="1" type="noConversion"/>
  </si>
  <si>
    <t>경영능력</t>
    <phoneticPr fontId="1" type="noConversion"/>
  </si>
  <si>
    <t>1. 사업경험 및 의지
2. 사업에 대한 전문성</t>
    <phoneticPr fontId="1" type="noConversion"/>
  </si>
  <si>
    <t>소요자금의 긴급성</t>
    <phoneticPr fontId="1" type="noConversion"/>
  </si>
  <si>
    <t>차입규모 적정성</t>
    <phoneticPr fontId="1" type="noConversion"/>
  </si>
  <si>
    <t>1. 부채/자기자본 규모
2. 부채비율/유동비율
3. 수익대비 상환가능성
4. 최근사업년도 경영성과</t>
    <phoneticPr fontId="1" type="noConversion"/>
  </si>
  <si>
    <t>대출의 상환 가능성</t>
    <phoneticPr fontId="1" type="noConversion"/>
  </si>
  <si>
    <t>- 사업의 시장여건
- 사업계획의 실현가능성
- 경쟁력 확보방안</t>
    <phoneticPr fontId="1" type="noConversion"/>
  </si>
  <si>
    <t>1. 담보제공 여부 및 환가가능성
2. 사회적 자본 동원력
3. 기존부채 성실 상환여부</t>
    <phoneticPr fontId="1" type="noConversion"/>
  </si>
  <si>
    <t>작성하실 내용</t>
    <phoneticPr fontId="1" type="noConversion"/>
  </si>
  <si>
    <t xml:space="preserve">기업수익구조 및 신청 융자의 용도등 상환능력 </t>
    <phoneticPr fontId="1" type="noConversion"/>
  </si>
  <si>
    <t xml:space="preserve"> - 대표자 및 우리 회사의 사회적경제 네트워크 활동내용
 - 성동 지역 네트워크 참여, 활동 내용</t>
    <phoneticPr fontId="1" type="noConversion"/>
  </si>
  <si>
    <t>1. 자금 필요에 대한 긴급성 및 사용 시기
2. 기타 자금 조달 계획</t>
    <phoneticPr fontId="1" type="noConversion"/>
  </si>
  <si>
    <t>1. 직원현황 (대표자 제외 급여를 지급받는 전 임직원, 2023년 12월 결산일 기준)</t>
    <phoneticPr fontId="1" type="noConversion"/>
  </si>
  <si>
    <t>2025년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</si>
</sst>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0&quot;년&quot;"/>
    <numFmt numFmtId="178" formatCode="#,##0_ "/>
    <numFmt numFmtId="179" formatCode="#,##0_);[Red]\(#,##0\)"/>
    <numFmt numFmtId="180" formatCode="0.000%"/>
    <numFmt numFmtId="181" formatCode="yyyy/mm"/>
    <numFmt numFmtId="182" formatCode="[$-F800]dddd\,\ mmmm\ dd\,\ yyyy"/>
  </numFmts>
  <fonts count="23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36"/>
      <color theme="1"/>
      <name val="맑은 고딕"/>
      <family val="3"/>
      <charset val="129"/>
      <scheme val="minor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u/>
      <sz val="36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28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</borders>
  <cellStyleXfs count="6">
    <xf numFmtId="0" fontId="0" fillId="0" borderId="0"/>
    <xf numFmtId="176" fontId="3" fillId="0" borderId="0" applyFont="0" applyFill="0" applyBorder="0" applyAlignment="0" applyProtection="0">
      <alignment vertical="center"/>
    </xf>
    <xf numFmtId="0" fontId="6" fillId="0" borderId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176" fontId="0" fillId="0" borderId="0" xfId="1" applyFont="1" applyAlignment="1" applyProtection="1">
      <protection locked="0"/>
    </xf>
    <xf numFmtId="176" fontId="0" fillId="0" borderId="0" xfId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80" fontId="0" fillId="0" borderId="2" xfId="5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80" fontId="0" fillId="0" borderId="1" xfId="5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3" xfId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80" fontId="0" fillId="0" borderId="3" xfId="5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81" fontId="0" fillId="2" borderId="8" xfId="0" applyNumberFormat="1" applyFill="1" applyBorder="1" applyAlignment="1" applyProtection="1">
      <alignment horizontal="center" vertical="center"/>
      <protection locked="0"/>
    </xf>
    <xf numFmtId="181" fontId="0" fillId="2" borderId="6" xfId="0" applyNumberFormat="1" applyFill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2" xfId="1" applyFont="1" applyBorder="1" applyAlignment="1" applyProtection="1">
      <alignment horizontal="center" vertical="center"/>
      <protection locked="0"/>
    </xf>
    <xf numFmtId="176" fontId="0" fillId="0" borderId="7" xfId="1" applyFont="1" applyBorder="1" applyAlignment="1" applyProtection="1">
      <alignment horizontal="center" vertical="center"/>
      <protection locked="0"/>
    </xf>
    <xf numFmtId="176" fontId="0" fillId="0" borderId="1" xfId="1" applyFont="1" applyBorder="1" applyAlignment="1" applyProtection="1">
      <alignment horizontal="center" vertical="center"/>
      <protection locked="0"/>
    </xf>
    <xf numFmtId="176" fontId="0" fillId="0" borderId="5" xfId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176" fontId="0" fillId="0" borderId="8" xfId="1" applyFont="1" applyBorder="1" applyAlignment="1" applyProtection="1">
      <alignment horizontal="center" vertical="center"/>
      <protection locked="0"/>
    </xf>
    <xf numFmtId="176" fontId="0" fillId="0" borderId="6" xfId="1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176" fontId="0" fillId="0" borderId="55" xfId="0" applyNumberFormat="1" applyBorder="1" applyAlignment="1" applyProtection="1">
      <alignment horizontal="center" vertical="center"/>
      <protection locked="0"/>
    </xf>
    <xf numFmtId="176" fontId="0" fillId="0" borderId="55" xfId="1" applyFont="1" applyBorder="1" applyAlignment="1" applyProtection="1">
      <alignment horizontal="center" vertical="center"/>
      <protection locked="0"/>
    </xf>
    <xf numFmtId="176" fontId="0" fillId="0" borderId="56" xfId="1" applyFont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76" fontId="0" fillId="0" borderId="3" xfId="1" applyFon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76" fontId="0" fillId="4" borderId="2" xfId="1" applyFont="1" applyFill="1" applyBorder="1" applyAlignment="1" applyProtection="1">
      <alignment horizontal="center" vertical="center"/>
    </xf>
    <xf numFmtId="176" fontId="0" fillId="4" borderId="1" xfId="1" applyFont="1" applyFill="1" applyBorder="1" applyAlignment="1" applyProtection="1">
      <alignment horizontal="center" vertical="center"/>
    </xf>
    <xf numFmtId="176" fontId="0" fillId="4" borderId="3" xfId="1" applyFont="1" applyFill="1" applyBorder="1" applyAlignment="1" applyProtection="1">
      <alignment horizontal="center" vertical="center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177" fontId="8" fillId="7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7" borderId="73" xfId="0" applyFont="1" applyFill="1" applyBorder="1" applyAlignment="1" applyProtection="1">
      <alignment horizontal="center" vertical="center"/>
      <protection locked="0"/>
    </xf>
    <xf numFmtId="0" fontId="0" fillId="6" borderId="0" xfId="0" applyFill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76" fontId="8" fillId="0" borderId="78" xfId="1" applyFont="1" applyBorder="1" applyAlignment="1" applyProtection="1">
      <protection locked="0"/>
    </xf>
    <xf numFmtId="176" fontId="8" fillId="0" borderId="84" xfId="1" applyFont="1" applyBorder="1" applyAlignment="1" applyProtection="1">
      <protection locked="0"/>
    </xf>
    <xf numFmtId="176" fontId="8" fillId="0" borderId="86" xfId="1" applyFont="1" applyBorder="1" applyAlignment="1" applyProtection="1">
      <protection locked="0"/>
    </xf>
    <xf numFmtId="176" fontId="8" fillId="0" borderId="87" xfId="1" applyFont="1" applyBorder="1" applyAlignment="1" applyProtection="1">
      <protection locked="0"/>
    </xf>
    <xf numFmtId="176" fontId="8" fillId="0" borderId="81" xfId="1" applyFont="1" applyBorder="1" applyAlignment="1" applyProtection="1">
      <protection locked="0"/>
    </xf>
    <xf numFmtId="176" fontId="8" fillId="0" borderId="82" xfId="1" applyFont="1" applyBorder="1" applyAlignment="1" applyProtection="1">
      <protection locked="0"/>
    </xf>
    <xf numFmtId="176" fontId="8" fillId="0" borderId="79" xfId="1" applyFont="1" applyBorder="1" applyAlignment="1" applyProtection="1">
      <protection locked="0"/>
    </xf>
    <xf numFmtId="176" fontId="8" fillId="0" borderId="89" xfId="1" applyFont="1" applyBorder="1" applyAlignment="1" applyProtection="1">
      <protection locked="0"/>
    </xf>
    <xf numFmtId="176" fontId="0" fillId="0" borderId="81" xfId="1" applyFont="1" applyBorder="1" applyAlignment="1" applyProtection="1">
      <protection locked="0"/>
    </xf>
    <xf numFmtId="176" fontId="0" fillId="0" borderId="82" xfId="1" applyFont="1" applyBorder="1" applyAlignment="1" applyProtection="1">
      <protection locked="0"/>
    </xf>
    <xf numFmtId="176" fontId="0" fillId="0" borderId="78" xfId="1" applyFont="1" applyBorder="1" applyAlignment="1" applyProtection="1">
      <protection locked="0"/>
    </xf>
    <xf numFmtId="176" fontId="0" fillId="0" borderId="84" xfId="1" applyFont="1" applyBorder="1" applyAlignment="1" applyProtection="1">
      <protection locked="0"/>
    </xf>
    <xf numFmtId="176" fontId="8" fillId="6" borderId="81" xfId="1" applyFont="1" applyFill="1" applyBorder="1" applyAlignment="1" applyProtection="1"/>
    <xf numFmtId="176" fontId="8" fillId="6" borderId="82" xfId="1" applyFont="1" applyFill="1" applyBorder="1" applyAlignment="1" applyProtection="1"/>
    <xf numFmtId="176" fontId="8" fillId="6" borderId="86" xfId="1" applyFont="1" applyFill="1" applyBorder="1" applyAlignment="1" applyProtection="1"/>
    <xf numFmtId="176" fontId="8" fillId="6" borderId="87" xfId="1" applyFont="1" applyFill="1" applyBorder="1" applyAlignment="1" applyProtection="1"/>
    <xf numFmtId="176" fontId="8" fillId="6" borderId="78" xfId="1" applyFont="1" applyFill="1" applyBorder="1" applyAlignment="1" applyProtection="1"/>
    <xf numFmtId="176" fontId="8" fillId="6" borderId="84" xfId="1" applyFont="1" applyFill="1" applyBorder="1" applyAlignment="1" applyProtection="1"/>
    <xf numFmtId="176" fontId="0" fillId="6" borderId="78" xfId="1" applyFont="1" applyFill="1" applyBorder="1" applyAlignment="1" applyProtection="1"/>
    <xf numFmtId="176" fontId="0" fillId="6" borderId="84" xfId="1" applyFont="1" applyFill="1" applyBorder="1" applyAlignment="1" applyProtection="1"/>
    <xf numFmtId="176" fontId="0" fillId="6" borderId="86" xfId="1" applyFont="1" applyFill="1" applyBorder="1" applyAlignment="1" applyProtection="1"/>
    <xf numFmtId="176" fontId="0" fillId="6" borderId="87" xfId="1" applyFont="1" applyFill="1" applyBorder="1" applyAlignment="1" applyProtection="1"/>
    <xf numFmtId="176" fontId="0" fillId="3" borderId="2" xfId="0" applyNumberFormat="1" applyFill="1" applyBorder="1" applyAlignment="1">
      <alignment horizontal="right" vertical="center"/>
    </xf>
    <xf numFmtId="10" fontId="0" fillId="3" borderId="7" xfId="0" applyNumberFormat="1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18" xfId="0" applyNumberFormat="1" applyFill="1" applyBorder="1" applyAlignment="1">
      <alignment horizontal="right" vertical="center"/>
    </xf>
    <xf numFmtId="10" fontId="0" fillId="3" borderId="58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right" vertical="center"/>
    </xf>
    <xf numFmtId="10" fontId="0" fillId="3" borderId="54" xfId="0" applyNumberFormat="1" applyFill="1" applyBorder="1" applyAlignment="1">
      <alignment horizontal="center" vertical="center"/>
    </xf>
    <xf numFmtId="176" fontId="0" fillId="3" borderId="46" xfId="0" applyNumberFormat="1" applyFill="1" applyBorder="1" applyAlignment="1">
      <alignment horizontal="right" vertical="center"/>
    </xf>
    <xf numFmtId="10" fontId="0" fillId="3" borderId="30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right" vertical="center"/>
    </xf>
    <xf numFmtId="10" fontId="0" fillId="3" borderId="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right" vertical="center"/>
    </xf>
    <xf numFmtId="10" fontId="0" fillId="3" borderId="56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182" fontId="0" fillId="0" borderId="15" xfId="0" applyNumberFormat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176" fontId="0" fillId="0" borderId="46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176" fontId="0" fillId="3" borderId="0" xfId="0" applyNumberFormat="1" applyFill="1" applyAlignment="1" applyProtection="1">
      <alignment horizontal="right" vertical="center"/>
      <protection locked="0"/>
    </xf>
    <xf numFmtId="176" fontId="0" fillId="0" borderId="2" xfId="1" applyFont="1" applyFill="1" applyBorder="1" applyAlignment="1" applyProtection="1">
      <alignment horizontal="right" vertical="center"/>
      <protection locked="0"/>
    </xf>
    <xf numFmtId="176" fontId="0" fillId="0" borderId="1" xfId="1" applyFont="1" applyFill="1" applyBorder="1" applyAlignment="1" applyProtection="1">
      <alignment horizontal="right" vertical="center"/>
      <protection locked="0"/>
    </xf>
    <xf numFmtId="176" fontId="0" fillId="0" borderId="18" xfId="1" applyFont="1" applyFill="1" applyBorder="1" applyAlignment="1" applyProtection="1">
      <alignment horizontal="right" vertical="center"/>
      <protection locked="0"/>
    </xf>
    <xf numFmtId="176" fontId="0" fillId="3" borderId="55" xfId="1" applyFont="1" applyFill="1" applyBorder="1" applyAlignment="1" applyProtection="1">
      <alignment horizontal="right" vertical="center"/>
    </xf>
    <xf numFmtId="0" fontId="0" fillId="2" borderId="68" xfId="0" applyFill="1" applyBorder="1" applyProtection="1">
      <protection locked="0"/>
    </xf>
    <xf numFmtId="0" fontId="0" fillId="0" borderId="69" xfId="0" applyBorder="1" applyProtection="1">
      <protection locked="0"/>
    </xf>
    <xf numFmtId="0" fontId="0" fillId="0" borderId="16" xfId="0" applyBorder="1" applyProtection="1">
      <protection locked="0"/>
    </xf>
    <xf numFmtId="176" fontId="0" fillId="0" borderId="2" xfId="1" applyFont="1" applyBorder="1" applyAlignment="1" applyProtection="1">
      <protection locked="0"/>
    </xf>
    <xf numFmtId="0" fontId="0" fillId="2" borderId="57" xfId="0" applyFill="1" applyBorder="1" applyProtection="1">
      <protection locked="0"/>
    </xf>
    <xf numFmtId="0" fontId="0" fillId="0" borderId="6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176" fontId="0" fillId="0" borderId="1" xfId="1" applyFont="1" applyBorder="1" applyAlignment="1" applyProtection="1">
      <protection locked="0"/>
    </xf>
    <xf numFmtId="0" fontId="0" fillId="2" borderId="63" xfId="0" applyFill="1" applyBorder="1" applyProtection="1"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2" borderId="51" xfId="0" applyFill="1" applyBorder="1" applyProtection="1"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58" xfId="0" applyBorder="1" applyAlignment="1" applyProtection="1">
      <alignment horizontal="right" vertical="center"/>
      <protection locked="0"/>
    </xf>
    <xf numFmtId="0" fontId="0" fillId="2" borderId="59" xfId="0" applyFill="1" applyBorder="1" applyProtection="1">
      <protection locked="0"/>
    </xf>
    <xf numFmtId="0" fontId="0" fillId="3" borderId="7" xfId="1" applyNumberFormat="1" applyFont="1" applyFill="1" applyBorder="1" applyAlignment="1" applyProtection="1"/>
    <xf numFmtId="0" fontId="0" fillId="3" borderId="5" xfId="1" applyNumberFormat="1" applyFont="1" applyFill="1" applyBorder="1" applyAlignment="1" applyProtection="1"/>
    <xf numFmtId="0" fontId="0" fillId="3" borderId="52" xfId="1" applyNumberFormat="1" applyFont="1" applyFill="1" applyBorder="1" applyAlignment="1" applyProtection="1"/>
    <xf numFmtId="0" fontId="0" fillId="3" borderId="64" xfId="0" applyFill="1" applyBorder="1"/>
    <xf numFmtId="0" fontId="0" fillId="3" borderId="22" xfId="0" applyFill="1" applyBorder="1"/>
    <xf numFmtId="176" fontId="0" fillId="3" borderId="22" xfId="1" applyFont="1" applyFill="1" applyBorder="1" applyAlignment="1" applyProtection="1"/>
    <xf numFmtId="0" fontId="0" fillId="3" borderId="2" xfId="0" applyFill="1" applyBorder="1"/>
    <xf numFmtId="0" fontId="0" fillId="3" borderId="1" xfId="0" applyFill="1" applyBorder="1"/>
    <xf numFmtId="0" fontId="0" fillId="3" borderId="16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60" xfId="0" applyFill="1" applyBorder="1" applyAlignment="1">
      <alignment horizontal="right" vertical="center"/>
    </xf>
    <xf numFmtId="0" fontId="0" fillId="3" borderId="55" xfId="0" applyFill="1" applyBorder="1" applyAlignment="1">
      <alignment horizontal="right" vertical="center"/>
    </xf>
    <xf numFmtId="0" fontId="0" fillId="3" borderId="56" xfId="0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8" fillId="0" borderId="5" xfId="1" applyFont="1" applyBorder="1" applyAlignment="1" applyProtection="1">
      <protection locked="0"/>
    </xf>
    <xf numFmtId="176" fontId="22" fillId="0" borderId="0" xfId="1" applyFont="1" applyAlignment="1" applyProtection="1">
      <protection locked="0"/>
    </xf>
    <xf numFmtId="0" fontId="8" fillId="6" borderId="80" xfId="0" applyFont="1" applyFill="1" applyBorder="1"/>
    <xf numFmtId="0" fontId="8" fillId="6" borderId="85" xfId="0" applyFont="1" applyFill="1" applyBorder="1"/>
    <xf numFmtId="0" fontId="8" fillId="6" borderId="83" xfId="0" applyFont="1" applyFill="1" applyBorder="1"/>
    <xf numFmtId="0" fontId="0" fillId="6" borderId="83" xfId="0" applyFill="1" applyBorder="1"/>
    <xf numFmtId="0" fontId="0" fillId="6" borderId="85" xfId="0" applyFill="1" applyBorder="1"/>
    <xf numFmtId="0" fontId="8" fillId="6" borderId="41" xfId="0" applyFont="1" applyFill="1" applyBorder="1"/>
    <xf numFmtId="176" fontId="8" fillId="6" borderId="5" xfId="1" applyFont="1" applyFill="1" applyBorder="1" applyAlignment="1" applyProtection="1"/>
    <xf numFmtId="0" fontId="8" fillId="6" borderId="43" xfId="0" applyFont="1" applyFill="1" applyBorder="1"/>
    <xf numFmtId="176" fontId="8" fillId="6" borderId="4" xfId="1" applyFont="1" applyFill="1" applyBorder="1" applyAlignment="1" applyProtection="1"/>
    <xf numFmtId="0" fontId="8" fillId="0" borderId="83" xfId="0" applyFont="1" applyBorder="1"/>
    <xf numFmtId="0" fontId="8" fillId="0" borderId="85" xfId="0" applyFont="1" applyBorder="1"/>
    <xf numFmtId="0" fontId="8" fillId="0" borderId="80" xfId="0" applyFont="1" applyBorder="1"/>
    <xf numFmtId="0" fontId="8" fillId="0" borderId="88" xfId="0" applyFont="1" applyBorder="1"/>
    <xf numFmtId="0" fontId="0" fillId="0" borderId="83" xfId="0" applyBorder="1"/>
    <xf numFmtId="0" fontId="8" fillId="0" borderId="41" xfId="0" applyFont="1" applyBorder="1"/>
    <xf numFmtId="9" fontId="10" fillId="3" borderId="16" xfId="0" applyNumberFormat="1" applyFont="1" applyFill="1" applyBorder="1" applyAlignment="1">
      <alignment horizontal="right" vertical="center"/>
    </xf>
    <xf numFmtId="9" fontId="10" fillId="3" borderId="19" xfId="0" applyNumberFormat="1" applyFont="1" applyFill="1" applyBorder="1" applyAlignment="1">
      <alignment horizontal="right" vertical="center"/>
    </xf>
    <xf numFmtId="179" fontId="10" fillId="3" borderId="19" xfId="0" applyNumberFormat="1" applyFont="1" applyFill="1" applyBorder="1" applyAlignment="1">
      <alignment horizontal="right" vertical="center"/>
    </xf>
    <xf numFmtId="9" fontId="10" fillId="3" borderId="28" xfId="0" applyNumberFormat="1" applyFont="1" applyFill="1" applyBorder="1" applyAlignment="1">
      <alignment vertical="center"/>
    </xf>
    <xf numFmtId="9" fontId="10" fillId="3" borderId="12" xfId="0" applyNumberFormat="1" applyFont="1" applyFill="1" applyBorder="1" applyAlignment="1">
      <alignment vertical="center"/>
    </xf>
    <xf numFmtId="9" fontId="10" fillId="3" borderId="19" xfId="0" applyNumberFormat="1" applyFont="1" applyFill="1" applyBorder="1" applyAlignment="1">
      <alignment vertical="center"/>
    </xf>
    <xf numFmtId="9" fontId="10" fillId="3" borderId="30" xfId="0" applyNumberFormat="1" applyFont="1" applyFill="1" applyBorder="1" applyAlignment="1">
      <alignment horizontal="right" vertical="center"/>
    </xf>
    <xf numFmtId="9" fontId="10" fillId="3" borderId="5" xfId="0" applyNumberFormat="1" applyFont="1" applyFill="1" applyBorder="1" applyAlignment="1">
      <alignment horizontal="right" vertical="center"/>
    </xf>
    <xf numFmtId="9" fontId="10" fillId="3" borderId="5" xfId="0" applyNumberFormat="1" applyFont="1" applyFill="1" applyBorder="1" applyAlignment="1">
      <alignment horizontal="right" vertical="center" wrapText="1"/>
    </xf>
    <xf numFmtId="9" fontId="10" fillId="3" borderId="4" xfId="0" applyNumberFormat="1" applyFont="1" applyFill="1" applyBorder="1" applyAlignment="1">
      <alignment horizontal="right" vertical="center"/>
    </xf>
    <xf numFmtId="9" fontId="10" fillId="3" borderId="7" xfId="0" applyNumberFormat="1" applyFont="1" applyFill="1" applyBorder="1" applyAlignment="1">
      <alignment horizontal="right" vertical="center"/>
    </xf>
    <xf numFmtId="9" fontId="10" fillId="3" borderId="21" xfId="0" applyNumberFormat="1" applyFont="1" applyFill="1" applyBorder="1" applyAlignment="1">
      <alignment horizontal="right" vertical="center"/>
    </xf>
    <xf numFmtId="9" fontId="10" fillId="3" borderId="46" xfId="0" applyNumberFormat="1" applyFont="1" applyFill="1" applyBorder="1" applyAlignment="1">
      <alignment vertical="center"/>
    </xf>
    <xf numFmtId="9" fontId="10" fillId="3" borderId="1" xfId="0" applyNumberFormat="1" applyFont="1" applyFill="1" applyBorder="1" applyAlignment="1">
      <alignment vertical="center"/>
    </xf>
    <xf numFmtId="9" fontId="10" fillId="3" borderId="3" xfId="0" applyNumberFormat="1" applyFont="1" applyFill="1" applyBorder="1" applyAlignment="1">
      <alignment vertical="center"/>
    </xf>
    <xf numFmtId="9" fontId="10" fillId="3" borderId="14" xfId="0" applyNumberFormat="1" applyFont="1" applyFill="1" applyBorder="1" applyAlignment="1">
      <alignment horizontal="right" vertical="center"/>
    </xf>
    <xf numFmtId="9" fontId="10" fillId="3" borderId="12" xfId="0" applyNumberFormat="1" applyFont="1" applyFill="1" applyBorder="1" applyAlignment="1">
      <alignment horizontal="right" vertical="center"/>
    </xf>
    <xf numFmtId="9" fontId="10" fillId="3" borderId="16" xfId="0" applyNumberFormat="1" applyFont="1" applyFill="1" applyBorder="1" applyAlignment="1">
      <alignment horizontal="center" vertical="center"/>
    </xf>
    <xf numFmtId="9" fontId="10" fillId="3" borderId="3" xfId="0" applyNumberFormat="1" applyFont="1" applyFill="1" applyBorder="1" applyAlignment="1">
      <alignment horizontal="center"/>
    </xf>
    <xf numFmtId="9" fontId="10" fillId="3" borderId="14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9" fontId="10" fillId="3" borderId="19" xfId="0" applyNumberFormat="1" applyFont="1" applyFill="1" applyBorder="1" applyAlignment="1">
      <alignment horizontal="center" vertical="center"/>
    </xf>
    <xf numFmtId="9" fontId="10" fillId="3" borderId="28" xfId="0" applyNumberFormat="1" applyFont="1" applyFill="1" applyBorder="1" applyAlignment="1">
      <alignment horizontal="center" vertical="center"/>
    </xf>
    <xf numFmtId="9" fontId="10" fillId="3" borderId="12" xfId="0" applyNumberFormat="1" applyFont="1" applyFill="1" applyBorder="1" applyAlignment="1">
      <alignment horizontal="center" vertical="center"/>
    </xf>
    <xf numFmtId="9" fontId="10" fillId="3" borderId="19" xfId="0" applyNumberFormat="1" applyFont="1" applyFill="1" applyBorder="1" applyAlignment="1">
      <alignment horizontal="center"/>
    </xf>
    <xf numFmtId="9" fontId="10" fillId="3" borderId="30" xfId="0" applyNumberFormat="1" applyFont="1" applyFill="1" applyBorder="1" applyAlignment="1">
      <alignment horizontal="center"/>
    </xf>
    <xf numFmtId="9" fontId="10" fillId="3" borderId="5" xfId="0" applyNumberFormat="1" applyFont="1" applyFill="1" applyBorder="1" applyAlignment="1">
      <alignment horizontal="center"/>
    </xf>
    <xf numFmtId="9" fontId="10" fillId="3" borderId="4" xfId="0" applyNumberFormat="1" applyFont="1" applyFill="1" applyBorder="1" applyAlignment="1">
      <alignment horizontal="center"/>
    </xf>
    <xf numFmtId="10" fontId="10" fillId="3" borderId="28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0" fillId="3" borderId="7" xfId="0" applyNumberFormat="1" applyFont="1" applyFill="1" applyBorder="1" applyAlignment="1">
      <alignment horizontal="center" vertical="center"/>
    </xf>
    <xf numFmtId="10" fontId="10" fillId="3" borderId="5" xfId="0" applyNumberFormat="1" applyFont="1" applyFill="1" applyBorder="1" applyAlignment="1">
      <alignment horizontal="center" vertical="center"/>
    </xf>
    <xf numFmtId="10" fontId="10" fillId="3" borderId="4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3" fontId="10" fillId="0" borderId="16" xfId="0" applyNumberFormat="1" applyFont="1" applyBorder="1" applyAlignment="1" applyProtection="1">
      <alignment horizontal="right" vertical="center"/>
      <protection locked="0"/>
    </xf>
    <xf numFmtId="10" fontId="10" fillId="0" borderId="2" xfId="0" applyNumberFormat="1" applyFont="1" applyBorder="1" applyAlignment="1" applyProtection="1">
      <alignment horizontal="center" vertical="center"/>
      <protection locked="0"/>
    </xf>
    <xf numFmtId="179" fontId="10" fillId="0" borderId="2" xfId="0" applyNumberFormat="1" applyFont="1" applyBorder="1" applyAlignment="1" applyProtection="1">
      <alignment horizontal="right" vertical="center"/>
      <protection locked="0"/>
    </xf>
    <xf numFmtId="10" fontId="10" fillId="0" borderId="28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0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1" xfId="0" applyNumberFormat="1" applyFont="1" applyBorder="1" applyAlignment="1" applyProtection="1">
      <alignment horizontal="right" vertical="center"/>
      <protection locked="0"/>
    </xf>
    <xf numFmtId="10" fontId="10" fillId="0" borderId="12" xfId="0" applyNumberFormat="1" applyFont="1" applyBorder="1" applyAlignment="1" applyProtection="1">
      <alignment horizontal="center" vertical="center"/>
      <protection locked="0"/>
    </xf>
    <xf numFmtId="179" fontId="10" fillId="0" borderId="17" xfId="0" applyNumberFormat="1" applyFont="1" applyBorder="1" applyAlignment="1" applyProtection="1">
      <alignment horizontal="right" vertical="center"/>
      <protection locked="0"/>
    </xf>
    <xf numFmtId="176" fontId="10" fillId="0" borderId="1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179" fontId="10" fillId="0" borderId="18" xfId="0" applyNumberFormat="1" applyFont="1" applyBorder="1" applyAlignment="1" applyProtection="1">
      <alignment horizontal="right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9" fontId="10" fillId="0" borderId="19" xfId="0" applyNumberFormat="1" applyFont="1" applyBorder="1" applyAlignment="1" applyProtection="1">
      <alignment horizontal="center" vertical="center"/>
      <protection locked="0"/>
    </xf>
    <xf numFmtId="9" fontId="10" fillId="0" borderId="3" xfId="0" applyNumberFormat="1" applyFont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79" fontId="10" fillId="0" borderId="14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 applyProtection="1">
      <alignment horizontal="right" vertical="center"/>
      <protection locked="0"/>
    </xf>
    <xf numFmtId="179" fontId="10" fillId="0" borderId="1" xfId="1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9" fontId="10" fillId="0" borderId="19" xfId="0" applyNumberFormat="1" applyFont="1" applyBorder="1" applyAlignment="1" applyProtection="1">
      <alignment horizontal="right" vertical="center"/>
      <protection locked="0"/>
    </xf>
    <xf numFmtId="9" fontId="10" fillId="0" borderId="25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177" fontId="10" fillId="2" borderId="8" xfId="0" applyNumberFormat="1" applyFont="1" applyFill="1" applyBorder="1" applyAlignment="1" applyProtection="1">
      <alignment horizontal="center" vertical="center"/>
      <protection locked="0"/>
    </xf>
    <xf numFmtId="177" fontId="10" fillId="2" borderId="49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176" fontId="10" fillId="0" borderId="16" xfId="1" applyFont="1" applyBorder="1" applyAlignment="1" applyProtection="1">
      <alignment horizontal="center" vertical="center"/>
      <protection locked="0"/>
    </xf>
    <xf numFmtId="176" fontId="10" fillId="0" borderId="50" xfId="1" applyFont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76" fontId="10" fillId="0" borderId="51" xfId="1" applyFont="1" applyBorder="1" applyAlignment="1" applyProtection="1">
      <alignment horizontal="center" vertical="center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vertical="center"/>
      <protection locked="0"/>
    </xf>
    <xf numFmtId="0" fontId="14" fillId="0" borderId="26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3" fontId="10" fillId="0" borderId="16" xfId="0" applyNumberFormat="1" applyFont="1" applyBorder="1" applyAlignment="1" applyProtection="1">
      <alignment horizontal="center" vertical="center"/>
      <protection locked="0"/>
    </xf>
    <xf numFmtId="179" fontId="10" fillId="0" borderId="2" xfId="0" applyNumberFormat="1" applyFont="1" applyBorder="1" applyAlignment="1" applyProtection="1">
      <alignment horizontal="center" vertical="center"/>
      <protection locked="0"/>
    </xf>
    <xf numFmtId="179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17" xfId="0" applyNumberFormat="1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/>
      <protection locked="0"/>
    </xf>
    <xf numFmtId="179" fontId="10" fillId="0" borderId="14" xfId="0" applyNumberFormat="1" applyFont="1" applyBorder="1" applyAlignment="1" applyProtection="1">
      <alignment horizontal="center" vertical="center"/>
      <protection locked="0"/>
    </xf>
    <xf numFmtId="10" fontId="10" fillId="0" borderId="46" xfId="0" applyNumberFormat="1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178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1" xfId="1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182" fontId="0" fillId="0" borderId="15" xfId="0" applyNumberForma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76" fontId="10" fillId="0" borderId="12" xfId="1" applyFont="1" applyBorder="1" applyAlignment="1" applyProtection="1">
      <alignment horizontal="center" vertical="center"/>
      <protection locked="0"/>
    </xf>
    <xf numFmtId="176" fontId="10" fillId="0" borderId="11" xfId="1" applyFont="1" applyBorder="1" applyAlignment="1" applyProtection="1">
      <alignment horizontal="center" vertical="center"/>
      <protection locked="0"/>
    </xf>
    <xf numFmtId="177" fontId="10" fillId="2" borderId="32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177" fontId="10" fillId="2" borderId="32" xfId="0" applyNumberFormat="1" applyFont="1" applyFill="1" applyBorder="1" applyAlignment="1" applyProtection="1">
      <alignment horizontal="center"/>
      <protection locked="0"/>
    </xf>
    <xf numFmtId="0" fontId="10" fillId="2" borderId="33" xfId="0" applyFont="1" applyFill="1" applyBorder="1" applyAlignment="1" applyProtection="1">
      <alignment horizontal="center"/>
      <protection locked="0"/>
    </xf>
    <xf numFmtId="0" fontId="10" fillId="2" borderId="31" xfId="0" applyFont="1" applyFill="1" applyBorder="1" applyAlignment="1" applyProtection="1">
      <alignment horizontal="center"/>
      <protection locked="0"/>
    </xf>
    <xf numFmtId="177" fontId="10" fillId="2" borderId="33" xfId="0" applyNumberFormat="1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/>
      <protection locked="0"/>
    </xf>
    <xf numFmtId="179" fontId="10" fillId="3" borderId="19" xfId="0" applyNumberFormat="1" applyFont="1" applyFill="1" applyBorder="1" applyAlignment="1">
      <alignment horizontal="right" vertical="center"/>
    </xf>
    <xf numFmtId="179" fontId="10" fillId="3" borderId="25" xfId="0" applyNumberFormat="1" applyFont="1" applyFill="1" applyBorder="1" applyAlignment="1">
      <alignment horizontal="right" vertical="center"/>
    </xf>
    <xf numFmtId="177" fontId="10" fillId="2" borderId="44" xfId="0" applyNumberFormat="1" applyFont="1" applyFill="1" applyBorder="1" applyAlignment="1" applyProtection="1">
      <alignment horizontal="center"/>
      <protection locked="0"/>
    </xf>
    <xf numFmtId="0" fontId="0" fillId="5" borderId="75" xfId="0" applyFill="1" applyBorder="1" applyAlignment="1" applyProtection="1">
      <alignment horizontal="center" vertical="center"/>
      <protection locked="0"/>
    </xf>
    <xf numFmtId="0" fontId="0" fillId="5" borderId="76" xfId="0" applyFill="1" applyBorder="1" applyAlignment="1" applyProtection="1">
      <alignment horizontal="center" vertical="center"/>
      <protection locked="0"/>
    </xf>
    <xf numFmtId="0" fontId="0" fillId="5" borderId="77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176" fontId="9" fillId="0" borderId="28" xfId="1" applyFont="1" applyBorder="1" applyAlignment="1" applyProtection="1">
      <alignment horizontal="center" vertical="center"/>
      <protection locked="0"/>
    </xf>
    <xf numFmtId="176" fontId="9" fillId="0" borderId="29" xfId="1" applyFont="1" applyBorder="1" applyAlignment="1" applyProtection="1">
      <alignment horizontal="center" vertical="center"/>
      <protection locked="0"/>
    </xf>
    <xf numFmtId="176" fontId="9" fillId="0" borderId="12" xfId="1" applyFont="1" applyBorder="1" applyAlignment="1" applyProtection="1">
      <alignment horizontal="center" vertical="center"/>
      <protection locked="0"/>
    </xf>
    <xf numFmtId="176" fontId="9" fillId="0" borderId="11" xfId="1" applyFont="1" applyBorder="1" applyAlignment="1" applyProtection="1">
      <alignment horizontal="center" vertical="center"/>
      <protection locked="0"/>
    </xf>
    <xf numFmtId="176" fontId="9" fillId="5" borderId="12" xfId="1" applyFont="1" applyFill="1" applyBorder="1" applyAlignment="1" applyProtection="1">
      <alignment horizontal="center" vertical="center"/>
      <protection locked="0"/>
    </xf>
    <xf numFmtId="176" fontId="9" fillId="5" borderId="11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177" fontId="10" fillId="2" borderId="73" xfId="0" applyNumberFormat="1" applyFont="1" applyFill="1" applyBorder="1" applyAlignment="1" applyProtection="1">
      <alignment horizontal="center"/>
      <protection locked="0"/>
    </xf>
    <xf numFmtId="177" fontId="10" fillId="2" borderId="53" xfId="0" applyNumberFormat="1" applyFont="1" applyFill="1" applyBorder="1" applyAlignment="1" applyProtection="1">
      <alignment horizontal="center"/>
      <protection locked="0"/>
    </xf>
    <xf numFmtId="177" fontId="10" fillId="2" borderId="54" xfId="0" applyNumberFormat="1" applyFont="1" applyFill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 vertical="center" textRotation="255"/>
      <protection locked="0"/>
    </xf>
    <xf numFmtId="0" fontId="7" fillId="0" borderId="36" xfId="0" applyFont="1" applyBorder="1" applyAlignment="1" applyProtection="1">
      <alignment horizontal="center" vertical="center" textRotation="255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177" fontId="10" fillId="2" borderId="39" xfId="0" applyNumberFormat="1" applyFont="1" applyFill="1" applyBorder="1" applyAlignment="1" applyProtection="1">
      <alignment horizontal="center"/>
      <protection locked="0"/>
    </xf>
    <xf numFmtId="0" fontId="10" fillId="2" borderId="40" xfId="0" applyFont="1" applyFill="1" applyBorder="1" applyAlignment="1" applyProtection="1">
      <alignment horizontal="center"/>
      <protection locked="0"/>
    </xf>
    <xf numFmtId="177" fontId="10" fillId="2" borderId="45" xfId="0" applyNumberFormat="1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176" fontId="10" fillId="0" borderId="28" xfId="1" applyFont="1" applyBorder="1" applyAlignment="1" applyProtection="1">
      <alignment horizontal="center" vertical="center"/>
      <protection locked="0"/>
    </xf>
    <xf numFmtId="176" fontId="10" fillId="0" borderId="29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77" fontId="10" fillId="2" borderId="44" xfId="0" applyNumberFormat="1" applyFont="1" applyFill="1" applyBorder="1" applyAlignment="1" applyProtection="1">
      <alignment horizontal="center" vertical="center"/>
      <protection locked="0"/>
    </xf>
  </cellXfs>
  <cellStyles count="6">
    <cellStyle name="백분율" xfId="5" builtinId="5"/>
    <cellStyle name="백분율 2" xfId="4" xr:uid="{00000000-0005-0000-0000-000000000000}"/>
    <cellStyle name="쉼표 [0]" xfId="1" builtinId="6"/>
    <cellStyle name="쉼표 [0] 2" xfId="3" xr:uid="{00000000-0005-0000-0000-000002000000}"/>
    <cellStyle name="표준" xfId="0" builtinId="0"/>
    <cellStyle name="표준 2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32"/>
  <sheetViews>
    <sheetView tabSelected="1" view="pageBreakPreview" zoomScaleNormal="100" zoomScaleSheetLayoutView="100" workbookViewId="0">
      <selection activeCell="Q24" sqref="Q24:Q25"/>
    </sheetView>
  </sheetViews>
  <sheetFormatPr defaultColWidth="9" defaultRowHeight="16.5"/>
  <cols>
    <col min="1" max="1" width="4.25" style="4" customWidth="1"/>
    <col min="2" max="2" width="17.25" style="4" bestFit="1" customWidth="1"/>
    <col min="3" max="3" width="17.25" style="4" customWidth="1"/>
    <col min="4" max="4" width="11.25" style="4" customWidth="1"/>
    <col min="5" max="5" width="11.375" style="4" customWidth="1"/>
    <col min="6" max="6" width="8.375" style="4" bestFit="1" customWidth="1"/>
    <col min="7" max="7" width="9" style="4"/>
    <col min="8" max="8" width="13" style="4" bestFit="1" customWidth="1"/>
    <col min="9" max="9" width="9.125" style="4" bestFit="1" customWidth="1"/>
    <col min="10" max="10" width="13.625" style="4" bestFit="1" customWidth="1"/>
    <col min="11" max="16384" width="9" style="4"/>
  </cols>
  <sheetData>
    <row r="1" spans="2:11" ht="16.5" customHeight="1">
      <c r="B1" s="259" t="s">
        <v>98</v>
      </c>
      <c r="C1" s="259"/>
      <c r="D1" s="259"/>
      <c r="E1" s="259"/>
      <c r="F1" s="259"/>
      <c r="G1" s="259"/>
      <c r="H1" s="259"/>
      <c r="I1" s="259"/>
      <c r="K1" s="6"/>
    </row>
    <row r="2" spans="2:11" ht="16.5" customHeight="1">
      <c r="B2" s="259"/>
      <c r="C2" s="259"/>
      <c r="D2" s="259"/>
      <c r="E2" s="259"/>
      <c r="F2" s="259"/>
      <c r="G2" s="259"/>
      <c r="H2" s="259"/>
      <c r="I2" s="259"/>
      <c r="K2" s="6"/>
    </row>
    <row r="3" spans="2:11">
      <c r="B3" s="259"/>
      <c r="C3" s="259"/>
      <c r="D3" s="259"/>
      <c r="E3" s="259"/>
      <c r="F3" s="259"/>
      <c r="G3" s="259"/>
      <c r="H3" s="259"/>
      <c r="I3" s="259"/>
      <c r="K3" s="6"/>
    </row>
    <row r="4" spans="2:11">
      <c r="B4" s="5"/>
      <c r="C4" s="5"/>
      <c r="D4" s="5"/>
      <c r="G4" s="93" t="s">
        <v>99</v>
      </c>
      <c r="H4" s="266"/>
      <c r="I4" s="266"/>
      <c r="K4" s="6"/>
    </row>
    <row r="5" spans="2:11" ht="33.75" thickBot="1">
      <c r="B5" s="7" t="s">
        <v>105</v>
      </c>
      <c r="C5" s="95" t="s">
        <v>104</v>
      </c>
      <c r="D5" s="95" t="s">
        <v>106</v>
      </c>
      <c r="E5" s="7" t="s">
        <v>59</v>
      </c>
      <c r="F5" s="7" t="s">
        <v>37</v>
      </c>
      <c r="G5" s="7" t="s">
        <v>38</v>
      </c>
      <c r="H5" s="7" t="s">
        <v>18</v>
      </c>
      <c r="I5" s="10" t="s">
        <v>39</v>
      </c>
    </row>
    <row r="6" spans="2:11" ht="17.25" thickTop="1">
      <c r="B6" s="11"/>
      <c r="C6" s="11"/>
      <c r="D6" s="11"/>
      <c r="E6" s="11" t="s">
        <v>60</v>
      </c>
      <c r="F6" s="96"/>
      <c r="G6" s="79">
        <f t="shared" ref="G6:G14" si="0">$G$16</f>
        <v>0</v>
      </c>
      <c r="H6" s="79">
        <f t="shared" ref="H6:H17" si="1">F6*G6</f>
        <v>0</v>
      </c>
      <c r="I6" s="80" t="e">
        <f>H6/$H$16</f>
        <v>#DIV/0!</v>
      </c>
    </row>
    <row r="7" spans="2:11">
      <c r="B7" s="11"/>
      <c r="C7" s="11"/>
      <c r="D7" s="11"/>
      <c r="E7" s="16" t="s">
        <v>60</v>
      </c>
      <c r="F7" s="96"/>
      <c r="G7" s="79">
        <f t="shared" si="0"/>
        <v>0</v>
      </c>
      <c r="H7" s="79">
        <f t="shared" si="1"/>
        <v>0</v>
      </c>
      <c r="I7" s="81" t="e">
        <f t="shared" ref="I7:I12" si="2">H7/$H$16</f>
        <v>#DIV/0!</v>
      </c>
    </row>
    <row r="8" spans="2:11">
      <c r="B8" s="11"/>
      <c r="C8" s="11"/>
      <c r="D8" s="11"/>
      <c r="E8" s="16" t="s">
        <v>60</v>
      </c>
      <c r="F8" s="96"/>
      <c r="G8" s="79">
        <f t="shared" si="0"/>
        <v>0</v>
      </c>
      <c r="H8" s="79">
        <f t="shared" si="1"/>
        <v>0</v>
      </c>
      <c r="I8" s="81" t="e">
        <f t="shared" si="2"/>
        <v>#DIV/0!</v>
      </c>
    </row>
    <row r="9" spans="2:11">
      <c r="B9" s="11"/>
      <c r="C9" s="11"/>
      <c r="D9" s="11"/>
      <c r="E9" s="16" t="s">
        <v>60</v>
      </c>
      <c r="F9" s="96"/>
      <c r="G9" s="79">
        <f t="shared" si="0"/>
        <v>0</v>
      </c>
      <c r="H9" s="79">
        <f t="shared" si="1"/>
        <v>0</v>
      </c>
      <c r="I9" s="81" t="e">
        <f t="shared" si="2"/>
        <v>#DIV/0!</v>
      </c>
    </row>
    <row r="10" spans="2:11">
      <c r="B10" s="11"/>
      <c r="C10" s="11"/>
      <c r="D10" s="11"/>
      <c r="E10" s="16" t="s">
        <v>60</v>
      </c>
      <c r="F10" s="96"/>
      <c r="G10" s="79">
        <f t="shared" si="0"/>
        <v>0</v>
      </c>
      <c r="H10" s="79">
        <f t="shared" si="1"/>
        <v>0</v>
      </c>
      <c r="I10" s="81" t="e">
        <f t="shared" si="2"/>
        <v>#DIV/0!</v>
      </c>
    </row>
    <row r="11" spans="2:11">
      <c r="B11" s="11"/>
      <c r="C11" s="11"/>
      <c r="D11" s="11"/>
      <c r="E11" s="16" t="s">
        <v>60</v>
      </c>
      <c r="F11" s="96"/>
      <c r="G11" s="79">
        <f t="shared" si="0"/>
        <v>0</v>
      </c>
      <c r="H11" s="79">
        <f t="shared" si="1"/>
        <v>0</v>
      </c>
      <c r="I11" s="81" t="e">
        <f t="shared" si="2"/>
        <v>#DIV/0!</v>
      </c>
    </row>
    <row r="12" spans="2:11">
      <c r="B12" s="11"/>
      <c r="C12" s="11"/>
      <c r="D12" s="11"/>
      <c r="E12" s="16" t="s">
        <v>60</v>
      </c>
      <c r="F12" s="96"/>
      <c r="G12" s="79">
        <f t="shared" si="0"/>
        <v>0</v>
      </c>
      <c r="H12" s="79">
        <f t="shared" si="1"/>
        <v>0</v>
      </c>
      <c r="I12" s="81" t="e">
        <f t="shared" si="2"/>
        <v>#DIV/0!</v>
      </c>
    </row>
    <row r="13" spans="2:11">
      <c r="B13" s="16"/>
      <c r="C13" s="16"/>
      <c r="D13" s="16"/>
      <c r="E13" s="16" t="s">
        <v>60</v>
      </c>
      <c r="F13" s="97"/>
      <c r="G13" s="82">
        <f t="shared" si="0"/>
        <v>0</v>
      </c>
      <c r="H13" s="82">
        <f t="shared" si="1"/>
        <v>0</v>
      </c>
      <c r="I13" s="81" t="e">
        <f>H13/$H$16</f>
        <v>#DIV/0!</v>
      </c>
    </row>
    <row r="14" spans="2:11">
      <c r="B14" s="16"/>
      <c r="C14" s="16"/>
      <c r="D14" s="16"/>
      <c r="E14" s="16" t="s">
        <v>60</v>
      </c>
      <c r="F14" s="97"/>
      <c r="G14" s="82">
        <f t="shared" si="0"/>
        <v>0</v>
      </c>
      <c r="H14" s="82">
        <f t="shared" si="1"/>
        <v>0</v>
      </c>
      <c r="I14" s="81" t="e">
        <f>H14/$H$16</f>
        <v>#DIV/0!</v>
      </c>
    </row>
    <row r="15" spans="2:11" ht="17.25" thickBot="1">
      <c r="B15" s="98"/>
      <c r="C15" s="98"/>
      <c r="D15" s="98"/>
      <c r="E15" s="98" t="s">
        <v>60</v>
      </c>
      <c r="F15" s="99"/>
      <c r="G15" s="83">
        <f>$G$16</f>
        <v>0</v>
      </c>
      <c r="H15" s="83">
        <f t="shared" si="1"/>
        <v>0</v>
      </c>
      <c r="I15" s="84" t="e">
        <f>H15/$H$16</f>
        <v>#DIV/0!</v>
      </c>
    </row>
    <row r="16" spans="2:11" ht="17.25" thickBot="1">
      <c r="B16" s="260" t="s">
        <v>60</v>
      </c>
      <c r="C16" s="261"/>
      <c r="D16" s="261"/>
      <c r="E16" s="262"/>
      <c r="F16" s="85">
        <f>SUM(F6:F15)</f>
        <v>0</v>
      </c>
      <c r="G16" s="85">
        <f>G28</f>
        <v>0</v>
      </c>
      <c r="H16" s="85">
        <f t="shared" si="1"/>
        <v>0</v>
      </c>
      <c r="I16" s="86">
        <v>1</v>
      </c>
    </row>
    <row r="17" spans="2:9" ht="17.25" thickTop="1">
      <c r="B17" s="100"/>
      <c r="C17" s="100"/>
      <c r="D17" s="100"/>
      <c r="E17" s="100" t="s">
        <v>61</v>
      </c>
      <c r="F17" s="101"/>
      <c r="G17" s="87">
        <f>$G$27</f>
        <v>0</v>
      </c>
      <c r="H17" s="87">
        <f t="shared" si="1"/>
        <v>0</v>
      </c>
      <c r="I17" s="88" t="e">
        <f>H17/$H$27</f>
        <v>#DIV/0!</v>
      </c>
    </row>
    <row r="18" spans="2:9">
      <c r="B18" s="11"/>
      <c r="C18" s="11"/>
      <c r="D18" s="11"/>
      <c r="E18" s="16" t="s">
        <v>61</v>
      </c>
      <c r="F18" s="96"/>
      <c r="G18" s="79">
        <f>-$G$27</f>
        <v>0</v>
      </c>
      <c r="H18" s="79">
        <f>F18*G18</f>
        <v>0</v>
      </c>
      <c r="I18" s="81" t="e">
        <f t="shared" ref="I18:I22" si="3">H18/$H$27</f>
        <v>#DIV/0!</v>
      </c>
    </row>
    <row r="19" spans="2:9">
      <c r="B19" s="11"/>
      <c r="C19" s="11"/>
      <c r="D19" s="11"/>
      <c r="E19" s="16" t="s">
        <v>61</v>
      </c>
      <c r="F19" s="96"/>
      <c r="G19" s="79">
        <f t="shared" ref="G19:G23" si="4">-$G$27</f>
        <v>0</v>
      </c>
      <c r="H19" s="79">
        <f t="shared" ref="H19:H27" si="5">F19*G19</f>
        <v>0</v>
      </c>
      <c r="I19" s="81" t="e">
        <f t="shared" si="3"/>
        <v>#DIV/0!</v>
      </c>
    </row>
    <row r="20" spans="2:9">
      <c r="B20" s="11"/>
      <c r="C20" s="11"/>
      <c r="D20" s="11"/>
      <c r="E20" s="16" t="s">
        <v>61</v>
      </c>
      <c r="F20" s="96"/>
      <c r="G20" s="79">
        <f t="shared" si="4"/>
        <v>0</v>
      </c>
      <c r="H20" s="79">
        <f t="shared" si="5"/>
        <v>0</v>
      </c>
      <c r="I20" s="81" t="e">
        <f t="shared" si="3"/>
        <v>#DIV/0!</v>
      </c>
    </row>
    <row r="21" spans="2:9">
      <c r="B21" s="11"/>
      <c r="C21" s="11"/>
      <c r="D21" s="11"/>
      <c r="E21" s="16" t="s">
        <v>61</v>
      </c>
      <c r="F21" s="96"/>
      <c r="G21" s="79">
        <f t="shared" si="4"/>
        <v>0</v>
      </c>
      <c r="H21" s="79">
        <f t="shared" si="5"/>
        <v>0</v>
      </c>
      <c r="I21" s="81" t="e">
        <f t="shared" si="3"/>
        <v>#DIV/0!</v>
      </c>
    </row>
    <row r="22" spans="2:9">
      <c r="B22" s="11"/>
      <c r="C22" s="11"/>
      <c r="D22" s="11"/>
      <c r="E22" s="16" t="s">
        <v>61</v>
      </c>
      <c r="F22" s="96"/>
      <c r="G22" s="79">
        <f t="shared" si="4"/>
        <v>0</v>
      </c>
      <c r="H22" s="79">
        <f t="shared" si="5"/>
        <v>0</v>
      </c>
      <c r="I22" s="81" t="e">
        <f t="shared" si="3"/>
        <v>#DIV/0!</v>
      </c>
    </row>
    <row r="23" spans="2:9">
      <c r="B23" s="11"/>
      <c r="C23" s="11"/>
      <c r="D23" s="11"/>
      <c r="E23" s="16" t="s">
        <v>61</v>
      </c>
      <c r="F23" s="96"/>
      <c r="G23" s="79">
        <f t="shared" si="4"/>
        <v>0</v>
      </c>
      <c r="H23" s="79">
        <f t="shared" si="5"/>
        <v>0</v>
      </c>
      <c r="I23" s="81" t="e">
        <f>H23/$H$27</f>
        <v>#DIV/0!</v>
      </c>
    </row>
    <row r="24" spans="2:9">
      <c r="B24" s="16"/>
      <c r="C24" s="16"/>
      <c r="D24" s="16"/>
      <c r="E24" s="16" t="s">
        <v>61</v>
      </c>
      <c r="F24" s="97"/>
      <c r="G24" s="82">
        <f>$G$27</f>
        <v>0</v>
      </c>
      <c r="H24" s="79">
        <f t="shared" si="5"/>
        <v>0</v>
      </c>
      <c r="I24" s="81" t="e">
        <f>H24/$H$27</f>
        <v>#DIV/0!</v>
      </c>
    </row>
    <row r="25" spans="2:9">
      <c r="B25" s="16"/>
      <c r="C25" s="16"/>
      <c r="D25" s="16"/>
      <c r="E25" s="16" t="s">
        <v>61</v>
      </c>
      <c r="F25" s="97"/>
      <c r="G25" s="82">
        <f>$G$27</f>
        <v>0</v>
      </c>
      <c r="H25" s="82">
        <f t="shared" si="5"/>
        <v>0</v>
      </c>
      <c r="I25" s="81" t="e">
        <f>H25/$H$27</f>
        <v>#DIV/0!</v>
      </c>
    </row>
    <row r="26" spans="2:9" ht="17.25" thickBot="1">
      <c r="B26" s="21"/>
      <c r="C26" s="21"/>
      <c r="D26" s="21"/>
      <c r="E26" s="21" t="s">
        <v>61</v>
      </c>
      <c r="F26" s="102"/>
      <c r="G26" s="89">
        <f>$G$27</f>
        <v>0</v>
      </c>
      <c r="H26" s="89">
        <f t="shared" si="5"/>
        <v>0</v>
      </c>
      <c r="I26" s="90" t="e">
        <f>H26/$H$27</f>
        <v>#DIV/0!</v>
      </c>
    </row>
    <row r="27" spans="2:9" ht="17.25" thickBot="1">
      <c r="B27" s="260" t="s">
        <v>61</v>
      </c>
      <c r="C27" s="261"/>
      <c r="D27" s="261"/>
      <c r="E27" s="262"/>
      <c r="F27" s="83">
        <f>SUM(F17:F26)</f>
        <v>0</v>
      </c>
      <c r="G27" s="83">
        <f>G28</f>
        <v>0</v>
      </c>
      <c r="H27" s="83">
        <f t="shared" si="5"/>
        <v>0</v>
      </c>
      <c r="I27" s="84">
        <v>1</v>
      </c>
    </row>
    <row r="28" spans="2:9" ht="18" thickTop="1" thickBot="1">
      <c r="B28" s="263" t="s">
        <v>20</v>
      </c>
      <c r="C28" s="264"/>
      <c r="D28" s="264"/>
      <c r="E28" s="265"/>
      <c r="F28" s="91">
        <f>SUM(F6:F26)-F16</f>
        <v>0</v>
      </c>
      <c r="G28" s="103"/>
      <c r="H28" s="91">
        <f>H16+H27</f>
        <v>0</v>
      </c>
      <c r="I28" s="92"/>
    </row>
    <row r="30" spans="2:9">
      <c r="B30" s="104"/>
      <c r="C30" s="104"/>
      <c r="D30" s="104"/>
      <c r="E30" s="4" t="s">
        <v>85</v>
      </c>
    </row>
    <row r="31" spans="2:9">
      <c r="B31" s="4" t="s">
        <v>107</v>
      </c>
    </row>
    <row r="32" spans="2:9">
      <c r="B32" s="4" t="s">
        <v>108</v>
      </c>
    </row>
  </sheetData>
  <sheetProtection selectLockedCells="1"/>
  <mergeCells count="5">
    <mergeCell ref="B1:I3"/>
    <mergeCell ref="B16:E16"/>
    <mergeCell ref="B27:E27"/>
    <mergeCell ref="B28:E28"/>
    <mergeCell ref="H4:I4"/>
  </mergeCells>
  <phoneticPr fontId="1" type="noConversion"/>
  <dataValidations count="1">
    <dataValidation type="list" allowBlank="1" showInputMessage="1" showErrorMessage="1" sqref="D6:D15 D17:D26" xr:uid="{4B5CFCAB-53B7-4ABA-B015-5AC68FF27E03}">
      <formula1>"본인(00), 배우자(01), 자(02), 부모(03), 형제자매(04), 손(05), 조부모(06), 02~06의배우자(07), 01~07이외의 친족(08), 기타(09), 특수관계법인(10), 직원(11)"</formula1>
    </dataValidation>
  </dataValidations>
  <pageMargins left="0.7" right="0.7" top="0.75" bottom="0.75" header="0.3" footer="0.3"/>
  <pageSetup paperSize="9" scale="6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5288-68A1-43FE-9F7D-8D08B60A7590}">
  <dimension ref="B1:H16"/>
  <sheetViews>
    <sheetView view="pageBreakPreview" zoomScale="115" zoomScaleNormal="100" zoomScaleSheetLayoutView="115" workbookViewId="0">
      <selection activeCell="E15" sqref="E15"/>
    </sheetView>
  </sheetViews>
  <sheetFormatPr defaultColWidth="9" defaultRowHeight="16.5"/>
  <cols>
    <col min="1" max="1" width="4.25" style="4" customWidth="1"/>
    <col min="2" max="2" width="17.25" style="4" bestFit="1" customWidth="1"/>
    <col min="3" max="3" width="17.25" style="4" customWidth="1"/>
    <col min="4" max="4" width="14.375" style="4" customWidth="1"/>
    <col min="5" max="5" width="12.25" style="4" customWidth="1"/>
    <col min="6" max="6" width="13" style="4" bestFit="1" customWidth="1"/>
    <col min="7" max="7" width="13.625" style="4" bestFit="1" customWidth="1"/>
    <col min="8" max="16384" width="9" style="4"/>
  </cols>
  <sheetData>
    <row r="1" spans="2:8" ht="16.5" customHeight="1">
      <c r="B1" s="259" t="s">
        <v>100</v>
      </c>
      <c r="C1" s="259"/>
      <c r="D1" s="259"/>
      <c r="E1" s="259"/>
      <c r="F1" s="259"/>
      <c r="H1" s="6"/>
    </row>
    <row r="2" spans="2:8" ht="16.5" customHeight="1">
      <c r="B2" s="259"/>
      <c r="C2" s="259"/>
      <c r="D2" s="259"/>
      <c r="E2" s="259"/>
      <c r="F2" s="259"/>
      <c r="H2" s="6"/>
    </row>
    <row r="3" spans="2:8">
      <c r="B3" s="259"/>
      <c r="C3" s="259"/>
      <c r="D3" s="259"/>
      <c r="E3" s="259"/>
      <c r="F3" s="259"/>
      <c r="H3" s="6"/>
    </row>
    <row r="4" spans="2:8">
      <c r="B4" s="5"/>
      <c r="C4" s="5"/>
      <c r="E4" s="93" t="s">
        <v>99</v>
      </c>
      <c r="F4" s="94"/>
      <c r="H4" s="6"/>
    </row>
    <row r="5" spans="2:8" ht="33.75" thickBot="1">
      <c r="B5" s="7" t="s">
        <v>103</v>
      </c>
      <c r="C5" s="95" t="s">
        <v>104</v>
      </c>
      <c r="D5" s="7" t="s">
        <v>59</v>
      </c>
      <c r="E5" s="7" t="s">
        <v>110</v>
      </c>
      <c r="F5" s="7" t="s">
        <v>111</v>
      </c>
    </row>
    <row r="6" spans="2:8" ht="17.25" thickTop="1">
      <c r="B6" s="11"/>
      <c r="C6" s="11"/>
      <c r="D6" s="11" t="s">
        <v>101</v>
      </c>
      <c r="E6" s="105"/>
      <c r="F6" s="96"/>
    </row>
    <row r="7" spans="2:8">
      <c r="B7" s="11"/>
      <c r="C7" s="11"/>
      <c r="D7" s="16" t="s">
        <v>102</v>
      </c>
      <c r="E7" s="105"/>
      <c r="F7" s="96"/>
    </row>
    <row r="8" spans="2:8">
      <c r="B8" s="11"/>
      <c r="C8" s="11"/>
      <c r="D8" s="16" t="s">
        <v>109</v>
      </c>
      <c r="E8" s="105"/>
      <c r="F8" s="96"/>
    </row>
    <row r="9" spans="2:8">
      <c r="B9" s="11"/>
      <c r="C9" s="11"/>
      <c r="D9" s="16"/>
      <c r="E9" s="105"/>
      <c r="F9" s="96"/>
    </row>
    <row r="10" spans="2:8">
      <c r="B10" s="11"/>
      <c r="C10" s="11"/>
      <c r="D10" s="16"/>
      <c r="E10" s="105"/>
      <c r="F10" s="96"/>
    </row>
    <row r="11" spans="2:8">
      <c r="B11" s="11"/>
      <c r="C11" s="11"/>
      <c r="D11" s="16"/>
      <c r="E11" s="105"/>
      <c r="F11" s="96"/>
    </row>
    <row r="12" spans="2:8">
      <c r="B12" s="11"/>
      <c r="C12" s="11"/>
      <c r="D12" s="16"/>
      <c r="E12" s="105"/>
      <c r="F12" s="96"/>
    </row>
    <row r="13" spans="2:8">
      <c r="B13" s="16"/>
      <c r="C13" s="16"/>
      <c r="D13" s="16"/>
      <c r="E13" s="106"/>
      <c r="F13" s="97"/>
    </row>
    <row r="14" spans="2:8">
      <c r="B14" s="16"/>
      <c r="C14" s="16"/>
      <c r="D14" s="16"/>
      <c r="E14" s="106"/>
      <c r="F14" s="97"/>
    </row>
    <row r="15" spans="2:8" ht="17.25" thickBot="1">
      <c r="B15" s="98"/>
      <c r="C15" s="98"/>
      <c r="D15" s="98"/>
      <c r="E15" s="107"/>
      <c r="F15" s="99"/>
    </row>
    <row r="16" spans="2:8" ht="18" thickTop="1" thickBot="1">
      <c r="B16" s="263" t="s">
        <v>20</v>
      </c>
      <c r="C16" s="264"/>
      <c r="D16" s="265"/>
      <c r="E16" s="108">
        <f>SUM(E6:E15)</f>
        <v>0</v>
      </c>
      <c r="F16" s="103"/>
    </row>
  </sheetData>
  <sheetProtection selectLockedCells="1"/>
  <mergeCells count="2">
    <mergeCell ref="B1:F3"/>
    <mergeCell ref="B16:D16"/>
  </mergeCells>
  <phoneticPr fontId="1" type="noConversion"/>
  <dataValidations count="1">
    <dataValidation type="list" allowBlank="1" showInputMessage="1" showErrorMessage="1" sqref="D6:D15" xr:uid="{DB11378C-E58B-4C72-9EC7-57264CDEEF37}">
      <formula1>"발기인, 설립동의자, 조합원(회원)"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view="pageBreakPreview" zoomScaleNormal="100" zoomScaleSheetLayoutView="100" workbookViewId="0">
      <selection activeCell="F15" sqref="F15"/>
    </sheetView>
  </sheetViews>
  <sheetFormatPr defaultColWidth="9" defaultRowHeight="16.5"/>
  <cols>
    <col min="1" max="1" width="9" style="4" bestFit="1" customWidth="1"/>
    <col min="2" max="2" width="9" style="4" customWidth="1"/>
    <col min="3" max="3" width="9" style="4" bestFit="1" customWidth="1"/>
    <col min="4" max="4" width="8.375" style="4" customWidth="1"/>
    <col min="5" max="5" width="9" style="4"/>
    <col min="6" max="6" width="8.625" style="4" customWidth="1"/>
    <col min="7" max="7" width="9" style="4" bestFit="1" customWidth="1"/>
    <col min="8" max="8" width="5.25" style="4" bestFit="1" customWidth="1"/>
    <col min="9" max="9" width="13" style="4" bestFit="1" customWidth="1"/>
    <col min="10" max="10" width="16.25" style="4" bestFit="1" customWidth="1"/>
    <col min="11" max="16384" width="9" style="4"/>
  </cols>
  <sheetData>
    <row r="1" spans="1:10" ht="16.5" customHeight="1">
      <c r="A1" s="259" t="s">
        <v>78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ht="16.5" customHeight="1">
      <c r="A2" s="259"/>
      <c r="B2" s="259"/>
      <c r="C2" s="259"/>
      <c r="D2" s="259"/>
      <c r="E2" s="259"/>
      <c r="F2" s="259"/>
      <c r="G2" s="259"/>
      <c r="H2" s="259"/>
      <c r="I2" s="259"/>
      <c r="J2" s="259"/>
    </row>
    <row r="3" spans="1:10">
      <c r="A3" s="259"/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8" customHeight="1">
      <c r="A4" s="3"/>
      <c r="B4" s="3"/>
      <c r="C4" s="3"/>
      <c r="D4" s="3"/>
      <c r="E4" s="3"/>
      <c r="F4" s="3"/>
      <c r="G4" s="3"/>
    </row>
    <row r="5" spans="1:10" ht="20.25">
      <c r="A5" s="267" t="s">
        <v>185</v>
      </c>
      <c r="B5" s="267"/>
      <c r="C5" s="267"/>
      <c r="D5" s="267"/>
      <c r="E5" s="267"/>
      <c r="F5" s="267"/>
      <c r="G5" s="267"/>
      <c r="H5" s="267"/>
      <c r="I5" s="267"/>
      <c r="J5" s="267"/>
    </row>
    <row r="6" spans="1:10">
      <c r="A6" s="268" t="s">
        <v>75</v>
      </c>
      <c r="B6" s="268" t="s">
        <v>31</v>
      </c>
      <c r="C6" s="268"/>
      <c r="D6" s="268" t="s">
        <v>32</v>
      </c>
      <c r="E6" s="268"/>
      <c r="F6" s="268" t="s">
        <v>36</v>
      </c>
      <c r="G6" s="268"/>
      <c r="H6" s="268" t="s">
        <v>20</v>
      </c>
      <c r="I6" s="270" t="s">
        <v>33</v>
      </c>
      <c r="J6" s="272" t="s">
        <v>34</v>
      </c>
    </row>
    <row r="7" spans="1:10" ht="17.25" thickBot="1">
      <c r="A7" s="269"/>
      <c r="B7" s="7" t="s">
        <v>76</v>
      </c>
      <c r="C7" s="7" t="s">
        <v>77</v>
      </c>
      <c r="D7" s="7" t="s">
        <v>76</v>
      </c>
      <c r="E7" s="7" t="s">
        <v>77</v>
      </c>
      <c r="F7" s="7" t="s">
        <v>76</v>
      </c>
      <c r="G7" s="7" t="s">
        <v>77</v>
      </c>
      <c r="H7" s="269"/>
      <c r="I7" s="271"/>
      <c r="J7" s="273"/>
    </row>
    <row r="8" spans="1:10" ht="17.25" thickTop="1">
      <c r="A8" s="109" t="s">
        <v>93</v>
      </c>
      <c r="B8" s="110"/>
      <c r="C8" s="111"/>
      <c r="D8" s="111"/>
      <c r="E8" s="111"/>
      <c r="F8" s="111"/>
      <c r="G8" s="111"/>
      <c r="H8" s="136">
        <f>SUM(B8:G8)</f>
        <v>0</v>
      </c>
      <c r="I8" s="112"/>
      <c r="J8" s="130" t="e">
        <f>I8/$H$8</f>
        <v>#DIV/0!</v>
      </c>
    </row>
    <row r="9" spans="1:10" ht="17.25" thickBot="1">
      <c r="A9" s="113" t="s">
        <v>94</v>
      </c>
      <c r="B9" s="114"/>
      <c r="C9" s="115"/>
      <c r="D9" s="116"/>
      <c r="E9" s="116"/>
      <c r="F9" s="116"/>
      <c r="G9" s="116"/>
      <c r="H9" s="137">
        <f>SUM(B9:G9)</f>
        <v>0</v>
      </c>
      <c r="I9" s="117"/>
      <c r="J9" s="131" t="e">
        <f>I9/$H$9</f>
        <v>#DIV/0!</v>
      </c>
    </row>
    <row r="10" spans="1:10" ht="18" thickTop="1" thickBot="1">
      <c r="A10" s="118" t="s">
        <v>20</v>
      </c>
      <c r="B10" s="133">
        <f t="shared" ref="B10:I10" si="0">SUM(B8:B9)</f>
        <v>0</v>
      </c>
      <c r="C10" s="133">
        <f t="shared" si="0"/>
        <v>0</v>
      </c>
      <c r="D10" s="134">
        <f t="shared" si="0"/>
        <v>0</v>
      </c>
      <c r="E10" s="134">
        <f t="shared" si="0"/>
        <v>0</v>
      </c>
      <c r="F10" s="134">
        <f t="shared" si="0"/>
        <v>0</v>
      </c>
      <c r="G10" s="134">
        <f t="shared" si="0"/>
        <v>0</v>
      </c>
      <c r="H10" s="134">
        <f t="shared" si="0"/>
        <v>0</v>
      </c>
      <c r="I10" s="135">
        <f t="shared" si="0"/>
        <v>0</v>
      </c>
      <c r="J10" s="132" t="e">
        <f t="shared" ref="J10" si="1">I10/$H$10</f>
        <v>#DIV/0!</v>
      </c>
    </row>
    <row r="11" spans="1:10">
      <c r="A11" s="119"/>
      <c r="B11" s="120"/>
      <c r="C11" s="120"/>
      <c r="D11" s="120"/>
      <c r="E11" s="120"/>
      <c r="F11" s="120"/>
      <c r="G11" s="120"/>
      <c r="H11" s="120"/>
      <c r="I11" s="120"/>
      <c r="J11" s="120"/>
    </row>
    <row r="13" spans="1:10" ht="20.25">
      <c r="A13" s="267" t="s">
        <v>95</v>
      </c>
      <c r="B13" s="267"/>
      <c r="C13" s="267"/>
      <c r="D13" s="267"/>
      <c r="E13" s="267"/>
      <c r="F13" s="267"/>
      <c r="G13" s="267"/>
      <c r="H13" s="121"/>
    </row>
    <row r="14" spans="1:10">
      <c r="A14" s="268" t="s">
        <v>35</v>
      </c>
      <c r="B14" s="268" t="s">
        <v>112</v>
      </c>
      <c r="C14" s="268"/>
      <c r="D14" s="268" t="s">
        <v>113</v>
      </c>
      <c r="E14" s="268"/>
      <c r="F14" s="268" t="s">
        <v>186</v>
      </c>
      <c r="G14" s="274"/>
    </row>
    <row r="15" spans="1:10" ht="17.25" thickBot="1">
      <c r="A15" s="269"/>
      <c r="B15" s="7" t="s">
        <v>76</v>
      </c>
      <c r="C15" s="7" t="s">
        <v>77</v>
      </c>
      <c r="D15" s="7" t="s">
        <v>76</v>
      </c>
      <c r="E15" s="7" t="s">
        <v>77</v>
      </c>
      <c r="F15" s="7" t="s">
        <v>76</v>
      </c>
      <c r="G15" s="10" t="s">
        <v>77</v>
      </c>
    </row>
    <row r="16" spans="1:10" ht="17.25" thickTop="1">
      <c r="A16" s="109" t="s">
        <v>31</v>
      </c>
      <c r="B16" s="138">
        <f t="shared" ref="B16:G16" si="2">SUM(B17:B18)</f>
        <v>0</v>
      </c>
      <c r="C16" s="138">
        <f t="shared" si="2"/>
        <v>0</v>
      </c>
      <c r="D16" s="139">
        <f t="shared" si="2"/>
        <v>0</v>
      </c>
      <c r="E16" s="139">
        <f t="shared" si="2"/>
        <v>0</v>
      </c>
      <c r="F16" s="139">
        <f t="shared" si="2"/>
        <v>0</v>
      </c>
      <c r="G16" s="140">
        <f t="shared" si="2"/>
        <v>0</v>
      </c>
    </row>
    <row r="17" spans="1:10">
      <c r="A17" s="122" t="str">
        <f>$A$8</f>
        <v>직원</v>
      </c>
      <c r="B17" s="123"/>
      <c r="C17" s="123"/>
      <c r="D17" s="124"/>
      <c r="E17" s="124"/>
      <c r="F17" s="124"/>
      <c r="G17" s="125"/>
      <c r="I17" s="104"/>
      <c r="J17" s="4" t="s">
        <v>85</v>
      </c>
    </row>
    <row r="18" spans="1:10">
      <c r="A18" s="122" t="str">
        <f>$A$9</f>
        <v>임원</v>
      </c>
      <c r="B18" s="123"/>
      <c r="C18" s="123"/>
      <c r="D18" s="124"/>
      <c r="E18" s="124"/>
      <c r="F18" s="124"/>
      <c r="G18" s="125"/>
    </row>
    <row r="19" spans="1:10">
      <c r="A19" s="122" t="s">
        <v>32</v>
      </c>
      <c r="B19" s="138">
        <f t="shared" ref="B19:G19" si="3">SUM(B20:B21)</f>
        <v>0</v>
      </c>
      <c r="C19" s="138">
        <f t="shared" si="3"/>
        <v>0</v>
      </c>
      <c r="D19" s="139">
        <f t="shared" si="3"/>
        <v>0</v>
      </c>
      <c r="E19" s="139">
        <f t="shared" si="3"/>
        <v>0</v>
      </c>
      <c r="F19" s="139">
        <f t="shared" si="3"/>
        <v>0</v>
      </c>
      <c r="G19" s="140">
        <f t="shared" si="3"/>
        <v>0</v>
      </c>
    </row>
    <row r="20" spans="1:10">
      <c r="A20" s="122" t="str">
        <f>$A$8</f>
        <v>직원</v>
      </c>
      <c r="B20" s="123"/>
      <c r="C20" s="123"/>
      <c r="D20" s="124"/>
      <c r="E20" s="124"/>
      <c r="F20" s="124"/>
      <c r="G20" s="125"/>
    </row>
    <row r="21" spans="1:10">
      <c r="A21" s="122" t="str">
        <f>$A$9</f>
        <v>임원</v>
      </c>
      <c r="B21" s="123"/>
      <c r="C21" s="123"/>
      <c r="D21" s="124"/>
      <c r="E21" s="124"/>
      <c r="F21" s="124"/>
      <c r="G21" s="125"/>
    </row>
    <row r="22" spans="1:10">
      <c r="A22" s="122" t="s">
        <v>36</v>
      </c>
      <c r="B22" s="138">
        <f t="shared" ref="B22:G22" si="4">SUM(B23:B24)</f>
        <v>0</v>
      </c>
      <c r="C22" s="138">
        <f t="shared" si="4"/>
        <v>0</v>
      </c>
      <c r="D22" s="139">
        <f t="shared" si="4"/>
        <v>0</v>
      </c>
      <c r="E22" s="139">
        <f t="shared" si="4"/>
        <v>0</v>
      </c>
      <c r="F22" s="139">
        <f t="shared" si="4"/>
        <v>0</v>
      </c>
      <c r="G22" s="140">
        <f t="shared" si="4"/>
        <v>0</v>
      </c>
    </row>
    <row r="23" spans="1:10">
      <c r="A23" s="122" t="str">
        <f>$A$8</f>
        <v>직원</v>
      </c>
      <c r="B23" s="123"/>
      <c r="C23" s="123"/>
      <c r="D23" s="124"/>
      <c r="E23" s="124"/>
      <c r="F23" s="124"/>
      <c r="G23" s="125"/>
    </row>
    <row r="24" spans="1:10" ht="17.25" thickBot="1">
      <c r="A24" s="122" t="str">
        <f>$A$9</f>
        <v>임원</v>
      </c>
      <c r="B24" s="126"/>
      <c r="C24" s="126"/>
      <c r="D24" s="127"/>
      <c r="E24" s="127"/>
      <c r="F24" s="127"/>
      <c r="G24" s="128"/>
    </row>
    <row r="25" spans="1:10" ht="18" thickTop="1" thickBot="1">
      <c r="A25" s="129" t="s">
        <v>20</v>
      </c>
      <c r="B25" s="141">
        <f t="shared" ref="B25:G25" si="5">B16+B19+B22</f>
        <v>0</v>
      </c>
      <c r="C25" s="141">
        <f t="shared" si="5"/>
        <v>0</v>
      </c>
      <c r="D25" s="142">
        <f t="shared" si="5"/>
        <v>0</v>
      </c>
      <c r="E25" s="142">
        <f t="shared" si="5"/>
        <v>0</v>
      </c>
      <c r="F25" s="142">
        <f t="shared" si="5"/>
        <v>0</v>
      </c>
      <c r="G25" s="143">
        <f t="shared" si="5"/>
        <v>0</v>
      </c>
    </row>
  </sheetData>
  <sheetProtection selectLockedCells="1"/>
  <mergeCells count="14">
    <mergeCell ref="A14:A15"/>
    <mergeCell ref="B14:C14"/>
    <mergeCell ref="D14:E14"/>
    <mergeCell ref="F14:G14"/>
    <mergeCell ref="A13:G13"/>
    <mergeCell ref="A1:J3"/>
    <mergeCell ref="A5:J5"/>
    <mergeCell ref="A6:A7"/>
    <mergeCell ref="B6:C6"/>
    <mergeCell ref="D6:E6"/>
    <mergeCell ref="F6:G6"/>
    <mergeCell ref="H6:H7"/>
    <mergeCell ref="I6:I7"/>
    <mergeCell ref="J6:J7"/>
  </mergeCells>
  <phoneticPr fontId="1" type="noConversion"/>
  <pageMargins left="0.7" right="0.7" top="0.75" bottom="0.75" header="0.3" footer="0.3"/>
  <pageSetup paperSize="9" scale="9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2BA9-7398-48C3-B964-A107092C4C62}">
  <dimension ref="A1:O64"/>
  <sheetViews>
    <sheetView view="pageBreakPreview" topLeftCell="A2" zoomScale="70" zoomScaleNormal="85" zoomScaleSheetLayoutView="70" workbookViewId="0">
      <selection activeCell="T16" sqref="T16"/>
    </sheetView>
  </sheetViews>
  <sheetFormatPr defaultColWidth="9" defaultRowHeight="16.5"/>
  <cols>
    <col min="1" max="1" width="23.25" style="4" customWidth="1"/>
    <col min="2" max="3" width="16.75" style="4" bestFit="1" customWidth="1"/>
    <col min="4" max="6" width="12.25" style="4" bestFit="1" customWidth="1"/>
    <col min="7" max="8" width="9.25" style="4" bestFit="1" customWidth="1"/>
    <col min="9" max="11" width="12.625" style="4" bestFit="1" customWidth="1"/>
    <col min="12" max="12" width="15.5" style="4" bestFit="1" customWidth="1"/>
    <col min="13" max="13" width="9.25" style="4" bestFit="1" customWidth="1"/>
    <col min="14" max="14" width="17.5" style="4" customWidth="1"/>
    <col min="15" max="15" width="11.125" style="4" bestFit="1" customWidth="1"/>
    <col min="16" max="16384" width="9" style="4"/>
  </cols>
  <sheetData>
    <row r="1" spans="1:15" s="1" customFormat="1" hidden="1">
      <c r="C1" s="2">
        <f t="shared" ref="C1:L1" si="0">D1-1</f>
        <v>-11</v>
      </c>
      <c r="D1" s="2">
        <f t="shared" si="0"/>
        <v>-10</v>
      </c>
      <c r="E1" s="2">
        <f t="shared" si="0"/>
        <v>-9</v>
      </c>
      <c r="F1" s="2">
        <f t="shared" si="0"/>
        <v>-8</v>
      </c>
      <c r="G1" s="2">
        <f t="shared" si="0"/>
        <v>-7</v>
      </c>
      <c r="H1" s="2">
        <f t="shared" si="0"/>
        <v>-6</v>
      </c>
      <c r="I1" s="2">
        <f t="shared" si="0"/>
        <v>-5</v>
      </c>
      <c r="J1" s="2">
        <f t="shared" si="0"/>
        <v>-4</v>
      </c>
      <c r="K1" s="2">
        <f t="shared" si="0"/>
        <v>-3</v>
      </c>
      <c r="L1" s="2">
        <f t="shared" si="0"/>
        <v>-2</v>
      </c>
      <c r="M1" s="2">
        <f>N1-1</f>
        <v>-1</v>
      </c>
      <c r="N1" s="2">
        <v>0</v>
      </c>
      <c r="O1" s="2"/>
    </row>
    <row r="2" spans="1:15" ht="16.5" customHeight="1">
      <c r="A2" s="259" t="s">
        <v>72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5" ht="16.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</row>
    <row r="4" spans="1:1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5">
      <c r="A5" s="5"/>
      <c r="H5" s="6"/>
    </row>
    <row r="6" spans="1:15">
      <c r="A6" s="275" t="s">
        <v>96</v>
      </c>
      <c r="B6" s="275"/>
      <c r="C6" s="275"/>
      <c r="D6" s="275"/>
      <c r="E6" s="275"/>
      <c r="F6" s="275"/>
      <c r="G6" s="275"/>
      <c r="H6" s="275"/>
      <c r="I6" s="276"/>
      <c r="J6" s="276"/>
      <c r="K6" s="276"/>
    </row>
    <row r="7" spans="1:15" ht="17.25" thickBot="1">
      <c r="A7" s="7" t="s">
        <v>8</v>
      </c>
      <c r="B7" s="7" t="s">
        <v>11</v>
      </c>
      <c r="C7" s="7" t="s">
        <v>65</v>
      </c>
      <c r="D7" s="7" t="s">
        <v>9</v>
      </c>
      <c r="E7" s="7" t="s">
        <v>12</v>
      </c>
      <c r="F7" s="7" t="s">
        <v>70</v>
      </c>
      <c r="G7" s="7" t="s">
        <v>66</v>
      </c>
      <c r="H7" s="7" t="s">
        <v>49</v>
      </c>
      <c r="I7" s="8" t="s">
        <v>67</v>
      </c>
      <c r="J7" s="9" t="s">
        <v>68</v>
      </c>
      <c r="K7" s="9" t="s">
        <v>53</v>
      </c>
      <c r="L7" s="7" t="s">
        <v>69</v>
      </c>
      <c r="M7" s="7" t="s">
        <v>50</v>
      </c>
      <c r="N7" s="10" t="s">
        <v>46</v>
      </c>
    </row>
    <row r="8" spans="1:15" ht="17.25" thickTop="1">
      <c r="A8" s="11"/>
      <c r="B8" s="12"/>
      <c r="C8" s="12"/>
      <c r="D8" s="13">
        <v>45008</v>
      </c>
      <c r="E8" s="13">
        <v>45008</v>
      </c>
      <c r="F8" s="13">
        <v>45008</v>
      </c>
      <c r="G8" s="14">
        <v>0.01</v>
      </c>
      <c r="H8" s="11"/>
      <c r="I8" s="12"/>
      <c r="J8" s="12"/>
      <c r="K8" s="12"/>
      <c r="L8" s="48">
        <f>C8*G8</f>
        <v>0</v>
      </c>
      <c r="M8" s="11"/>
      <c r="N8" s="15"/>
    </row>
    <row r="9" spans="1:15">
      <c r="A9" s="16"/>
      <c r="B9" s="17"/>
      <c r="C9" s="17"/>
      <c r="D9" s="18"/>
      <c r="E9" s="18"/>
      <c r="F9" s="18"/>
      <c r="G9" s="19"/>
      <c r="H9" s="16"/>
      <c r="I9" s="17"/>
      <c r="J9" s="17"/>
      <c r="K9" s="17"/>
      <c r="L9" s="49">
        <f t="shared" ref="L9:L27" si="1">C9*G9</f>
        <v>0</v>
      </c>
      <c r="M9" s="16"/>
      <c r="N9" s="20"/>
    </row>
    <row r="10" spans="1:15">
      <c r="A10" s="16"/>
      <c r="B10" s="17"/>
      <c r="C10" s="17"/>
      <c r="D10" s="18"/>
      <c r="E10" s="18"/>
      <c r="F10" s="18"/>
      <c r="G10" s="19"/>
      <c r="H10" s="16"/>
      <c r="I10" s="17"/>
      <c r="J10" s="17"/>
      <c r="K10" s="17"/>
      <c r="L10" s="49">
        <f t="shared" si="1"/>
        <v>0</v>
      </c>
      <c r="M10" s="16"/>
      <c r="N10" s="20"/>
    </row>
    <row r="11" spans="1:15">
      <c r="A11" s="16"/>
      <c r="B11" s="17"/>
      <c r="C11" s="17"/>
      <c r="D11" s="18"/>
      <c r="E11" s="18"/>
      <c r="F11" s="18"/>
      <c r="G11" s="19"/>
      <c r="H11" s="16"/>
      <c r="I11" s="17"/>
      <c r="J11" s="17"/>
      <c r="K11" s="17"/>
      <c r="L11" s="49">
        <f t="shared" si="1"/>
        <v>0</v>
      </c>
      <c r="M11" s="16"/>
      <c r="N11" s="20"/>
    </row>
    <row r="12" spans="1:15">
      <c r="A12" s="16"/>
      <c r="B12" s="17"/>
      <c r="C12" s="17"/>
      <c r="D12" s="18"/>
      <c r="E12" s="18"/>
      <c r="F12" s="18"/>
      <c r="G12" s="19"/>
      <c r="H12" s="16"/>
      <c r="I12" s="17"/>
      <c r="J12" s="17"/>
      <c r="K12" s="17"/>
      <c r="L12" s="49">
        <f t="shared" si="1"/>
        <v>0</v>
      </c>
      <c r="M12" s="16"/>
      <c r="N12" s="20"/>
    </row>
    <row r="13" spans="1:15">
      <c r="A13" s="16"/>
      <c r="B13" s="17"/>
      <c r="C13" s="17"/>
      <c r="D13" s="18"/>
      <c r="E13" s="18"/>
      <c r="F13" s="18"/>
      <c r="G13" s="19"/>
      <c r="H13" s="16"/>
      <c r="I13" s="17"/>
      <c r="J13" s="17"/>
      <c r="K13" s="17"/>
      <c r="L13" s="49">
        <f t="shared" si="1"/>
        <v>0</v>
      </c>
      <c r="M13" s="16"/>
      <c r="N13" s="20"/>
    </row>
    <row r="14" spans="1:15">
      <c r="A14" s="16"/>
      <c r="B14" s="17"/>
      <c r="C14" s="17"/>
      <c r="D14" s="18"/>
      <c r="E14" s="18"/>
      <c r="F14" s="18"/>
      <c r="G14" s="19"/>
      <c r="H14" s="16"/>
      <c r="I14" s="17"/>
      <c r="J14" s="17"/>
      <c r="K14" s="17"/>
      <c r="L14" s="49">
        <f t="shared" si="1"/>
        <v>0</v>
      </c>
      <c r="M14" s="16"/>
      <c r="N14" s="20"/>
    </row>
    <row r="15" spans="1:15">
      <c r="A15" s="16"/>
      <c r="B15" s="17"/>
      <c r="C15" s="17"/>
      <c r="D15" s="18"/>
      <c r="E15" s="18"/>
      <c r="F15" s="18"/>
      <c r="G15" s="19"/>
      <c r="H15" s="16"/>
      <c r="I15" s="17"/>
      <c r="J15" s="17"/>
      <c r="K15" s="17"/>
      <c r="L15" s="49">
        <f t="shared" si="1"/>
        <v>0</v>
      </c>
      <c r="M15" s="16"/>
      <c r="N15" s="20"/>
    </row>
    <row r="16" spans="1:15">
      <c r="A16" s="16"/>
      <c r="B16" s="17"/>
      <c r="C16" s="17"/>
      <c r="D16" s="18"/>
      <c r="E16" s="18"/>
      <c r="F16" s="18"/>
      <c r="G16" s="19"/>
      <c r="H16" s="16"/>
      <c r="I16" s="17"/>
      <c r="J16" s="17"/>
      <c r="K16" s="17"/>
      <c r="L16" s="49">
        <f t="shared" si="1"/>
        <v>0</v>
      </c>
      <c r="M16" s="16"/>
      <c r="N16" s="20"/>
    </row>
    <row r="17" spans="1:14">
      <c r="A17" s="16"/>
      <c r="B17" s="17"/>
      <c r="C17" s="17"/>
      <c r="D17" s="18"/>
      <c r="E17" s="18"/>
      <c r="F17" s="18"/>
      <c r="G17" s="19"/>
      <c r="H17" s="16"/>
      <c r="I17" s="17"/>
      <c r="J17" s="17"/>
      <c r="K17" s="17"/>
      <c r="L17" s="49">
        <f t="shared" si="1"/>
        <v>0</v>
      </c>
      <c r="M17" s="16"/>
      <c r="N17" s="20"/>
    </row>
    <row r="18" spans="1:14">
      <c r="A18" s="16"/>
      <c r="B18" s="17"/>
      <c r="C18" s="17"/>
      <c r="D18" s="18"/>
      <c r="E18" s="18"/>
      <c r="F18" s="18"/>
      <c r="G18" s="19"/>
      <c r="H18" s="16"/>
      <c r="I18" s="17"/>
      <c r="J18" s="17"/>
      <c r="K18" s="17"/>
      <c r="L18" s="49">
        <f t="shared" si="1"/>
        <v>0</v>
      </c>
      <c r="M18" s="16"/>
      <c r="N18" s="20"/>
    </row>
    <row r="19" spans="1:14">
      <c r="A19" s="16"/>
      <c r="B19" s="17"/>
      <c r="C19" s="17"/>
      <c r="D19" s="18"/>
      <c r="E19" s="18"/>
      <c r="F19" s="18"/>
      <c r="G19" s="19"/>
      <c r="H19" s="16"/>
      <c r="I19" s="17"/>
      <c r="J19" s="17"/>
      <c r="K19" s="17"/>
      <c r="L19" s="49">
        <f t="shared" si="1"/>
        <v>0</v>
      </c>
      <c r="M19" s="16"/>
      <c r="N19" s="20"/>
    </row>
    <row r="20" spans="1:14">
      <c r="A20" s="16"/>
      <c r="B20" s="17"/>
      <c r="C20" s="17"/>
      <c r="D20" s="18"/>
      <c r="E20" s="18"/>
      <c r="F20" s="18"/>
      <c r="G20" s="19"/>
      <c r="H20" s="16"/>
      <c r="I20" s="17"/>
      <c r="J20" s="17"/>
      <c r="K20" s="17"/>
      <c r="L20" s="49">
        <f t="shared" si="1"/>
        <v>0</v>
      </c>
      <c r="M20" s="16"/>
      <c r="N20" s="20"/>
    </row>
    <row r="21" spans="1:14">
      <c r="A21" s="16"/>
      <c r="B21" s="17"/>
      <c r="C21" s="17"/>
      <c r="D21" s="18"/>
      <c r="E21" s="18"/>
      <c r="F21" s="18"/>
      <c r="G21" s="19"/>
      <c r="H21" s="16"/>
      <c r="I21" s="17"/>
      <c r="J21" s="17"/>
      <c r="K21" s="17"/>
      <c r="L21" s="49">
        <f t="shared" si="1"/>
        <v>0</v>
      </c>
      <c r="M21" s="16"/>
      <c r="N21" s="20"/>
    </row>
    <row r="22" spans="1:14">
      <c r="A22" s="16"/>
      <c r="B22" s="17"/>
      <c r="C22" s="17"/>
      <c r="D22" s="18"/>
      <c r="E22" s="18"/>
      <c r="F22" s="18"/>
      <c r="G22" s="19"/>
      <c r="H22" s="16"/>
      <c r="I22" s="17"/>
      <c r="J22" s="17"/>
      <c r="K22" s="17"/>
      <c r="L22" s="49">
        <f t="shared" si="1"/>
        <v>0</v>
      </c>
      <c r="M22" s="16"/>
      <c r="N22" s="20"/>
    </row>
    <row r="23" spans="1:14">
      <c r="A23" s="16"/>
      <c r="B23" s="17"/>
      <c r="C23" s="17"/>
      <c r="D23" s="18"/>
      <c r="E23" s="18"/>
      <c r="F23" s="18"/>
      <c r="G23" s="19"/>
      <c r="H23" s="16"/>
      <c r="I23" s="17"/>
      <c r="J23" s="17"/>
      <c r="K23" s="17"/>
      <c r="L23" s="49">
        <f t="shared" si="1"/>
        <v>0</v>
      </c>
      <c r="M23" s="16"/>
      <c r="N23" s="20"/>
    </row>
    <row r="24" spans="1:14">
      <c r="A24" s="16"/>
      <c r="B24" s="17"/>
      <c r="C24" s="17"/>
      <c r="D24" s="18"/>
      <c r="E24" s="18"/>
      <c r="F24" s="18"/>
      <c r="G24" s="19"/>
      <c r="H24" s="16"/>
      <c r="I24" s="17"/>
      <c r="J24" s="17"/>
      <c r="K24" s="17"/>
      <c r="L24" s="49">
        <f t="shared" si="1"/>
        <v>0</v>
      </c>
      <c r="M24" s="16"/>
      <c r="N24" s="20"/>
    </row>
    <row r="25" spans="1:14">
      <c r="A25" s="16"/>
      <c r="B25" s="17"/>
      <c r="C25" s="17"/>
      <c r="D25" s="18"/>
      <c r="E25" s="18"/>
      <c r="F25" s="18"/>
      <c r="G25" s="19"/>
      <c r="H25" s="16"/>
      <c r="I25" s="17"/>
      <c r="J25" s="17"/>
      <c r="K25" s="17"/>
      <c r="L25" s="49">
        <f t="shared" si="1"/>
        <v>0</v>
      </c>
      <c r="M25" s="16"/>
      <c r="N25" s="20"/>
    </row>
    <row r="26" spans="1:14">
      <c r="A26" s="16"/>
      <c r="B26" s="17"/>
      <c r="C26" s="17"/>
      <c r="D26" s="18"/>
      <c r="E26" s="18"/>
      <c r="F26" s="18"/>
      <c r="G26" s="19"/>
      <c r="H26" s="16"/>
      <c r="I26" s="17"/>
      <c r="J26" s="17"/>
      <c r="K26" s="17"/>
      <c r="L26" s="49">
        <f t="shared" si="1"/>
        <v>0</v>
      </c>
      <c r="M26" s="16"/>
      <c r="N26" s="20"/>
    </row>
    <row r="27" spans="1:14" ht="17.25" thickBot="1">
      <c r="A27" s="21"/>
      <c r="B27" s="22"/>
      <c r="C27" s="22"/>
      <c r="D27" s="23"/>
      <c r="E27" s="23"/>
      <c r="F27" s="23"/>
      <c r="G27" s="24"/>
      <c r="H27" s="21"/>
      <c r="I27" s="22"/>
      <c r="J27" s="22"/>
      <c r="K27" s="22"/>
      <c r="L27" s="50">
        <f t="shared" si="1"/>
        <v>0</v>
      </c>
      <c r="M27" s="21"/>
      <c r="N27" s="25"/>
    </row>
    <row r="29" spans="1:14">
      <c r="A29" s="275" t="s">
        <v>97</v>
      </c>
      <c r="B29" s="275"/>
      <c r="C29" s="275"/>
      <c r="D29" s="275"/>
      <c r="E29" s="275"/>
      <c r="F29" s="275"/>
      <c r="G29" s="275"/>
      <c r="H29" s="275"/>
    </row>
    <row r="30" spans="1:14" ht="17.25" thickBot="1">
      <c r="A30" s="7" t="s">
        <v>8</v>
      </c>
      <c r="B30" s="7" t="s">
        <v>11</v>
      </c>
      <c r="C30" s="26">
        <f ca="1">EOMONTH(TODAY(),-12)</f>
        <v>44985</v>
      </c>
      <c r="D30" s="26">
        <f ca="1">EOMONTH(TODAY(),-11)</f>
        <v>45016</v>
      </c>
      <c r="E30" s="26">
        <f ca="1">EOMONTH(TODAY(),-10)</f>
        <v>45046</v>
      </c>
      <c r="F30" s="26">
        <f ca="1">EOMONTH(TODAY(),-9)</f>
        <v>45077</v>
      </c>
      <c r="G30" s="26">
        <f ca="1">EOMONTH(TODAY(),-8)</f>
        <v>45107</v>
      </c>
      <c r="H30" s="26">
        <f ca="1">EOMONTH(TODAY(),-7)</f>
        <v>45138</v>
      </c>
      <c r="I30" s="26">
        <f ca="1">EOMONTH(TODAY(),-6)</f>
        <v>45169</v>
      </c>
      <c r="J30" s="26">
        <f ca="1">EOMONTH(TODAY(),-5)</f>
        <v>45199</v>
      </c>
      <c r="K30" s="26">
        <f ca="1">EOMONTH(TODAY(),-4)</f>
        <v>45230</v>
      </c>
      <c r="L30" s="26">
        <f ca="1">EOMONTH(TODAY(),-3)</f>
        <v>45260</v>
      </c>
      <c r="M30" s="26">
        <f ca="1">EOMONTH(TODAY(),-2)</f>
        <v>45291</v>
      </c>
      <c r="N30" s="27">
        <f ca="1">EOMONTH(TODAY(),-1)</f>
        <v>45322</v>
      </c>
    </row>
    <row r="31" spans="1:14" ht="17.25" thickTop="1">
      <c r="A31" s="11">
        <f t="shared" ref="A31:B35" si="2">A8</f>
        <v>0</v>
      </c>
      <c r="B31" s="28">
        <f t="shared" si="2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</row>
    <row r="32" spans="1:14">
      <c r="A32" s="16">
        <f t="shared" si="2"/>
        <v>0</v>
      </c>
      <c r="B32" s="28">
        <f t="shared" si="2"/>
        <v>0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</row>
    <row r="33" spans="1:14">
      <c r="A33" s="16">
        <f t="shared" si="2"/>
        <v>0</v>
      </c>
      <c r="B33" s="28">
        <f t="shared" si="2"/>
        <v>0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</row>
    <row r="34" spans="1:14">
      <c r="A34" s="16">
        <f t="shared" si="2"/>
        <v>0</v>
      </c>
      <c r="B34" s="28">
        <f t="shared" si="2"/>
        <v>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</row>
    <row r="35" spans="1:14">
      <c r="A35" s="16">
        <f t="shared" si="2"/>
        <v>0</v>
      </c>
      <c r="B35" s="28">
        <f t="shared" si="2"/>
        <v>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2"/>
    </row>
    <row r="36" spans="1:14">
      <c r="A36" s="16">
        <f t="shared" ref="A36:B36" si="3">A13</f>
        <v>0</v>
      </c>
      <c r="B36" s="28">
        <f t="shared" si="3"/>
        <v>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2"/>
    </row>
    <row r="37" spans="1:14">
      <c r="A37" s="16">
        <f t="shared" ref="A37:B37" si="4">A14</f>
        <v>0</v>
      </c>
      <c r="B37" s="28">
        <f t="shared" si="4"/>
        <v>0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</row>
    <row r="38" spans="1:14">
      <c r="A38" s="16">
        <f t="shared" ref="A38:B38" si="5">A15</f>
        <v>0</v>
      </c>
      <c r="B38" s="28">
        <f t="shared" si="5"/>
        <v>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</row>
    <row r="39" spans="1:14">
      <c r="A39" s="16">
        <f t="shared" ref="A39:B39" si="6">A16</f>
        <v>0</v>
      </c>
      <c r="B39" s="28">
        <f t="shared" si="6"/>
        <v>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</row>
    <row r="40" spans="1:14">
      <c r="A40" s="16">
        <f t="shared" ref="A40:B40" si="7">A17</f>
        <v>0</v>
      </c>
      <c r="B40" s="28">
        <f t="shared" si="7"/>
        <v>0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/>
    </row>
    <row r="41" spans="1:14">
      <c r="A41" s="16">
        <f t="shared" ref="A41:B41" si="8">A18</f>
        <v>0</v>
      </c>
      <c r="B41" s="28">
        <f t="shared" si="8"/>
        <v>0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</row>
    <row r="42" spans="1:14">
      <c r="A42" s="16">
        <f t="shared" ref="A42:B42" si="9">A19</f>
        <v>0</v>
      </c>
      <c r="B42" s="28">
        <f t="shared" si="9"/>
        <v>0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2"/>
    </row>
    <row r="43" spans="1:14">
      <c r="A43" s="16">
        <f t="shared" ref="A43:B43" si="10">A20</f>
        <v>0</v>
      </c>
      <c r="B43" s="28">
        <f t="shared" si="10"/>
        <v>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2"/>
    </row>
    <row r="44" spans="1:14">
      <c r="A44" s="16">
        <f t="shared" ref="A44:B44" si="11">A21</f>
        <v>0</v>
      </c>
      <c r="B44" s="28">
        <f t="shared" si="11"/>
        <v>0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</row>
    <row r="45" spans="1:14">
      <c r="A45" s="16">
        <f t="shared" ref="A45:B45" si="12">A22</f>
        <v>0</v>
      </c>
      <c r="B45" s="28">
        <f t="shared" si="12"/>
        <v>0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/>
    </row>
    <row r="46" spans="1:14">
      <c r="A46" s="16">
        <f t="shared" ref="A46:B46" si="13">A23</f>
        <v>0</v>
      </c>
      <c r="B46" s="28">
        <f t="shared" si="13"/>
        <v>0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2"/>
    </row>
    <row r="47" spans="1:14">
      <c r="A47" s="16">
        <f t="shared" ref="A47:B47" si="14">A24</f>
        <v>0</v>
      </c>
      <c r="B47" s="28">
        <f t="shared" si="14"/>
        <v>0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</row>
    <row r="48" spans="1:14">
      <c r="A48" s="16">
        <f t="shared" ref="A48:B48" si="15">A25</f>
        <v>0</v>
      </c>
      <c r="B48" s="28">
        <f t="shared" si="15"/>
        <v>0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/>
    </row>
    <row r="49" spans="1:14">
      <c r="A49" s="16">
        <f t="shared" ref="A49:B49" si="16">A26</f>
        <v>0</v>
      </c>
      <c r="B49" s="28">
        <f t="shared" si="16"/>
        <v>0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</row>
    <row r="50" spans="1:14" ht="17.25" thickBot="1">
      <c r="A50" s="33">
        <f t="shared" ref="A50:B50" si="17">A27</f>
        <v>0</v>
      </c>
      <c r="B50" s="34">
        <f t="shared" si="17"/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6"/>
    </row>
    <row r="51" spans="1:14" ht="18" thickTop="1" thickBot="1">
      <c r="A51" s="37" t="s">
        <v>20</v>
      </c>
      <c r="B51" s="38">
        <f>SUM(B31:B50)</f>
        <v>0</v>
      </c>
      <c r="C51" s="39">
        <f t="shared" ref="C51:N51" si="18">SUM(C31:C50)</f>
        <v>0</v>
      </c>
      <c r="D51" s="39">
        <f t="shared" si="18"/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9">
        <f t="shared" si="18"/>
        <v>0</v>
      </c>
      <c r="J51" s="39">
        <f t="shared" si="18"/>
        <v>0</v>
      </c>
      <c r="K51" s="39">
        <f t="shared" si="18"/>
        <v>0</v>
      </c>
      <c r="L51" s="39">
        <f t="shared" si="18"/>
        <v>0</v>
      </c>
      <c r="M51" s="39">
        <f t="shared" si="18"/>
        <v>0</v>
      </c>
      <c r="N51" s="40">
        <f t="shared" si="18"/>
        <v>0</v>
      </c>
    </row>
    <row r="52" spans="1:14">
      <c r="A52" s="5"/>
      <c r="B52" s="41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>
      <c r="A53" s="275" t="s">
        <v>83</v>
      </c>
      <c r="B53" s="275"/>
      <c r="C53" s="275"/>
      <c r="D53" s="275"/>
      <c r="E53" s="275"/>
    </row>
    <row r="54" spans="1:14" ht="17.25" thickBot="1">
      <c r="A54" s="7" t="s">
        <v>71</v>
      </c>
      <c r="B54" s="7" t="s">
        <v>11</v>
      </c>
      <c r="C54" s="7" t="s">
        <v>65</v>
      </c>
      <c r="D54" s="7" t="s">
        <v>9</v>
      </c>
      <c r="E54" s="10" t="s">
        <v>12</v>
      </c>
      <c r="G54" s="42"/>
      <c r="H54" s="43" t="s">
        <v>84</v>
      </c>
    </row>
    <row r="55" spans="1:14" ht="17.25" thickTop="1">
      <c r="A55" s="11"/>
      <c r="B55" s="29"/>
      <c r="C55" s="29"/>
      <c r="D55" s="13">
        <v>45008</v>
      </c>
      <c r="E55" s="44">
        <v>45008</v>
      </c>
    </row>
    <row r="56" spans="1:14">
      <c r="A56" s="16"/>
      <c r="B56" s="31"/>
      <c r="C56" s="31"/>
      <c r="D56" s="18"/>
      <c r="E56" s="45"/>
    </row>
    <row r="57" spans="1:14">
      <c r="A57" s="16"/>
      <c r="B57" s="31"/>
      <c r="C57" s="31"/>
      <c r="D57" s="18"/>
      <c r="E57" s="45"/>
    </row>
    <row r="58" spans="1:14">
      <c r="A58" s="16"/>
      <c r="B58" s="31"/>
      <c r="C58" s="31"/>
      <c r="D58" s="18"/>
      <c r="E58" s="45"/>
    </row>
    <row r="59" spans="1:14">
      <c r="A59" s="16"/>
      <c r="B59" s="31"/>
      <c r="C59" s="31"/>
      <c r="D59" s="18"/>
      <c r="E59" s="45"/>
    </row>
    <row r="60" spans="1:14">
      <c r="A60" s="16"/>
      <c r="B60" s="31"/>
      <c r="C60" s="31"/>
      <c r="D60" s="18"/>
      <c r="E60" s="45"/>
    </row>
    <row r="61" spans="1:14">
      <c r="A61" s="16"/>
      <c r="B61" s="31"/>
      <c r="C61" s="31"/>
      <c r="D61" s="18"/>
      <c r="E61" s="45"/>
    </row>
    <row r="62" spans="1:14">
      <c r="A62" s="16"/>
      <c r="B62" s="31"/>
      <c r="C62" s="31"/>
      <c r="D62" s="18"/>
      <c r="E62" s="45"/>
    </row>
    <row r="63" spans="1:14">
      <c r="A63" s="16"/>
      <c r="B63" s="31"/>
      <c r="C63" s="31"/>
      <c r="D63" s="18"/>
      <c r="E63" s="45"/>
    </row>
    <row r="64" spans="1:14" ht="17.25" thickBot="1">
      <c r="A64" s="21"/>
      <c r="B64" s="46"/>
      <c r="C64" s="46"/>
      <c r="D64" s="23"/>
      <c r="E64" s="47"/>
    </row>
  </sheetData>
  <sheetProtection selectLockedCells="1"/>
  <mergeCells count="5">
    <mergeCell ref="A53:E53"/>
    <mergeCell ref="A2:N4"/>
    <mergeCell ref="I6:K6"/>
    <mergeCell ref="A6:H6"/>
    <mergeCell ref="A29:H29"/>
  </mergeCells>
  <phoneticPr fontId="1" type="noConversion"/>
  <dataValidations count="2">
    <dataValidation type="list" allowBlank="1" showInputMessage="1" showErrorMessage="1" sqref="H8:H27" xr:uid="{77E7A168-20F5-4AFB-BEB3-79EDA6BB3BA9}">
      <formula1>"일시상환,분할상환"</formula1>
    </dataValidation>
    <dataValidation type="list" allowBlank="1" showInputMessage="1" showErrorMessage="1" sqref="M8:M27" xr:uid="{C22B6087-5FAA-48D4-8C65-101231FC56A5}">
      <formula1>"여, 부"</formula1>
    </dataValidation>
  </dataValidations>
  <pageMargins left="0.7" right="0.7" top="0.75" bottom="0.75" header="0.3" footer="0.3"/>
  <pageSetup paperSize="9" scale="4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CB85-FB99-47DB-AD71-FFDC99FF2625}">
  <dimension ref="A1:J44"/>
  <sheetViews>
    <sheetView view="pageBreakPreview" zoomScaleNormal="100" zoomScaleSheetLayoutView="100" workbookViewId="0">
      <selection activeCell="C1" sqref="C1"/>
    </sheetView>
  </sheetViews>
  <sheetFormatPr defaultColWidth="9.125" defaultRowHeight="16.5"/>
  <cols>
    <col min="1" max="1" width="22.75" style="4" bestFit="1" customWidth="1"/>
    <col min="2" max="5" width="17.125" style="4" customWidth="1"/>
    <col min="6" max="7" width="9.125" style="4"/>
    <col min="8" max="8" width="2.625" style="4" bestFit="1" customWidth="1"/>
    <col min="9" max="9" width="17.25" style="4" bestFit="1" customWidth="1"/>
    <col min="10" max="10" width="19" style="1" customWidth="1"/>
    <col min="11" max="16384" width="9.125" style="4"/>
  </cols>
  <sheetData>
    <row r="1" spans="1:10" ht="17.25" thickBot="1">
      <c r="A1" s="51" t="s">
        <v>167</v>
      </c>
      <c r="B1" s="52">
        <f ca="1">YEAR(TODAY())-1</f>
        <v>2023</v>
      </c>
      <c r="C1" s="52">
        <f ca="1">B1-1</f>
        <v>2022</v>
      </c>
      <c r="D1" s="52">
        <f ca="1">C1-1</f>
        <v>2021</v>
      </c>
      <c r="E1" s="52">
        <f ca="1">D1-1</f>
        <v>2020</v>
      </c>
      <c r="H1" s="53"/>
      <c r="I1" s="54" t="s">
        <v>167</v>
      </c>
      <c r="J1" s="52">
        <f ca="1">B1</f>
        <v>2023</v>
      </c>
    </row>
    <row r="2" spans="1:10">
      <c r="A2" s="151" t="s">
        <v>116</v>
      </c>
      <c r="B2" s="69">
        <f>B7+B11</f>
        <v>0</v>
      </c>
      <c r="C2" s="69">
        <f t="shared" ref="C2:E2" si="0">C7+C11</f>
        <v>0</v>
      </c>
      <c r="D2" s="69">
        <f t="shared" si="0"/>
        <v>0</v>
      </c>
      <c r="E2" s="70">
        <f t="shared" si="0"/>
        <v>0</v>
      </c>
      <c r="H2" s="56"/>
      <c r="I2" s="165" t="s">
        <v>117</v>
      </c>
      <c r="J2" s="149"/>
    </row>
    <row r="3" spans="1:10">
      <c r="A3" s="160" t="s">
        <v>118</v>
      </c>
      <c r="B3" s="57"/>
      <c r="C3" s="57"/>
      <c r="D3" s="57"/>
      <c r="E3" s="58"/>
      <c r="H3" s="56"/>
      <c r="I3" s="165" t="s">
        <v>119</v>
      </c>
      <c r="J3" s="149"/>
    </row>
    <row r="4" spans="1:10">
      <c r="A4" s="160" t="s">
        <v>123</v>
      </c>
      <c r="B4" s="57"/>
      <c r="C4" s="57"/>
      <c r="D4" s="57"/>
      <c r="E4" s="58"/>
      <c r="H4" s="56"/>
      <c r="I4" s="165" t="s">
        <v>121</v>
      </c>
      <c r="J4" s="149"/>
    </row>
    <row r="5" spans="1:10">
      <c r="A5" s="160" t="s">
        <v>120</v>
      </c>
      <c r="B5" s="57"/>
      <c r="C5" s="57"/>
      <c r="D5" s="57"/>
      <c r="E5" s="58"/>
      <c r="H5" s="56"/>
      <c r="I5" s="156" t="s">
        <v>123</v>
      </c>
      <c r="J5" s="157">
        <f>B4</f>
        <v>0</v>
      </c>
    </row>
    <row r="6" spans="1:10" ht="17.25" thickBot="1">
      <c r="A6" s="161" t="s">
        <v>122</v>
      </c>
      <c r="B6" s="59"/>
      <c r="C6" s="59"/>
      <c r="D6" s="59"/>
      <c r="E6" s="60"/>
      <c r="H6" s="56"/>
      <c r="I6" s="165" t="s">
        <v>125</v>
      </c>
      <c r="J6" s="149"/>
    </row>
    <row r="7" spans="1:10">
      <c r="A7" s="162" t="s">
        <v>124</v>
      </c>
      <c r="B7" s="61"/>
      <c r="C7" s="61"/>
      <c r="D7" s="61"/>
      <c r="E7" s="62"/>
      <c r="H7" s="56"/>
      <c r="I7" s="156" t="s">
        <v>127</v>
      </c>
      <c r="J7" s="157">
        <f>B9</f>
        <v>0</v>
      </c>
    </row>
    <row r="8" spans="1:10">
      <c r="A8" s="160" t="s">
        <v>126</v>
      </c>
      <c r="B8" s="57"/>
      <c r="C8" s="57"/>
      <c r="D8" s="57"/>
      <c r="E8" s="58"/>
      <c r="H8" s="56"/>
      <c r="I8" s="165" t="s">
        <v>129</v>
      </c>
      <c r="J8" s="149"/>
    </row>
    <row r="9" spans="1:10">
      <c r="A9" s="160" t="s">
        <v>127</v>
      </c>
      <c r="B9" s="57"/>
      <c r="C9" s="57"/>
      <c r="D9" s="57"/>
      <c r="E9" s="58"/>
      <c r="I9" s="165" t="s">
        <v>131</v>
      </c>
      <c r="J9" s="149"/>
    </row>
    <row r="10" spans="1:10" ht="17.25" thickBot="1">
      <c r="A10" s="152" t="s">
        <v>128</v>
      </c>
      <c r="B10" s="71">
        <f>SUM(B38:B44)</f>
        <v>0</v>
      </c>
      <c r="C10" s="71">
        <f>SUM(C38:C44)</f>
        <v>0</v>
      </c>
      <c r="D10" s="71">
        <f>SUM(D38:D44)</f>
        <v>0</v>
      </c>
      <c r="E10" s="72">
        <f>SUM(E38:E44)</f>
        <v>0</v>
      </c>
      <c r="H10" s="56"/>
      <c r="I10" s="165" t="s">
        <v>156</v>
      </c>
      <c r="J10" s="149"/>
    </row>
    <row r="11" spans="1:10">
      <c r="A11" s="163" t="s">
        <v>130</v>
      </c>
      <c r="B11" s="63"/>
      <c r="C11" s="63"/>
      <c r="D11" s="63"/>
      <c r="E11" s="64"/>
      <c r="H11" s="56"/>
      <c r="I11" s="165" t="s">
        <v>157</v>
      </c>
      <c r="J11" s="149"/>
    </row>
    <row r="12" spans="1:10" ht="17.25" thickBot="1">
      <c r="A12" s="161" t="s">
        <v>132</v>
      </c>
      <c r="B12" s="59"/>
      <c r="C12" s="59"/>
      <c r="D12" s="59"/>
      <c r="E12" s="60"/>
      <c r="H12" s="56"/>
      <c r="I12" s="165" t="s">
        <v>158</v>
      </c>
      <c r="J12" s="149"/>
    </row>
    <row r="13" spans="1:10">
      <c r="A13" s="162" t="s">
        <v>57</v>
      </c>
      <c r="B13" s="61"/>
      <c r="C13" s="61"/>
      <c r="D13" s="61"/>
      <c r="E13" s="62"/>
      <c r="H13" s="56"/>
      <c r="I13" s="165" t="s">
        <v>159</v>
      </c>
      <c r="J13" s="149"/>
    </row>
    <row r="14" spans="1:10">
      <c r="A14" s="160" t="s">
        <v>133</v>
      </c>
      <c r="B14" s="57"/>
      <c r="C14" s="57"/>
      <c r="D14" s="57"/>
      <c r="E14" s="58"/>
      <c r="H14" s="56"/>
      <c r="I14" s="156" t="s">
        <v>136</v>
      </c>
      <c r="J14" s="157">
        <f>B38</f>
        <v>0</v>
      </c>
    </row>
    <row r="15" spans="1:10">
      <c r="A15" s="160" t="s">
        <v>134</v>
      </c>
      <c r="B15" s="57"/>
      <c r="C15" s="57"/>
      <c r="D15" s="57"/>
      <c r="E15" s="58"/>
      <c r="H15" s="56"/>
      <c r="I15" s="156" t="s">
        <v>137</v>
      </c>
      <c r="J15" s="157">
        <f t="shared" ref="J15:J20" si="1">B39</f>
        <v>0</v>
      </c>
    </row>
    <row r="16" spans="1:10">
      <c r="A16" s="160" t="s">
        <v>135</v>
      </c>
      <c r="B16" s="57"/>
      <c r="C16" s="57"/>
      <c r="D16" s="57"/>
      <c r="E16" s="58"/>
      <c r="H16" s="56"/>
      <c r="I16" s="156" t="s">
        <v>139</v>
      </c>
      <c r="J16" s="157">
        <f t="shared" si="1"/>
        <v>0</v>
      </c>
    </row>
    <row r="17" spans="1:10">
      <c r="A17" s="153" t="s">
        <v>7</v>
      </c>
      <c r="B17" s="73">
        <f>B16+B21+B18-B20+B33+B36</f>
        <v>0</v>
      </c>
      <c r="C17" s="73">
        <f t="shared" ref="C17:E17" si="2">C16+C21+C18-C20+C33+C36</f>
        <v>0</v>
      </c>
      <c r="D17" s="73">
        <f t="shared" si="2"/>
        <v>0</v>
      </c>
      <c r="E17" s="74">
        <f t="shared" si="2"/>
        <v>0</v>
      </c>
      <c r="H17" s="56"/>
      <c r="I17" s="156" t="s">
        <v>141</v>
      </c>
      <c r="J17" s="157">
        <f t="shared" si="1"/>
        <v>0</v>
      </c>
    </row>
    <row r="18" spans="1:10">
      <c r="A18" s="160" t="s">
        <v>138</v>
      </c>
      <c r="B18" s="57"/>
      <c r="C18" s="57"/>
      <c r="D18" s="57"/>
      <c r="E18" s="58"/>
      <c r="H18" s="56"/>
      <c r="I18" s="156" t="s">
        <v>143</v>
      </c>
      <c r="J18" s="157">
        <f t="shared" si="1"/>
        <v>0</v>
      </c>
    </row>
    <row r="19" spans="1:10">
      <c r="A19" s="153" t="s">
        <v>140</v>
      </c>
      <c r="B19" s="73">
        <f>B16+B21</f>
        <v>0</v>
      </c>
      <c r="C19" s="73">
        <f>C16+C21</f>
        <v>0</v>
      </c>
      <c r="D19" s="73">
        <f>D16+D21</f>
        <v>0</v>
      </c>
      <c r="E19" s="74">
        <f>E16+E21</f>
        <v>0</v>
      </c>
      <c r="H19" s="56"/>
      <c r="I19" s="156" t="s">
        <v>160</v>
      </c>
      <c r="J19" s="157">
        <f t="shared" si="1"/>
        <v>0</v>
      </c>
    </row>
    <row r="20" spans="1:10" ht="17.25" thickBot="1">
      <c r="A20" s="160" t="s">
        <v>142</v>
      </c>
      <c r="B20" s="57"/>
      <c r="C20" s="57"/>
      <c r="D20" s="57"/>
      <c r="E20" s="58"/>
      <c r="H20" s="56"/>
      <c r="I20" s="158" t="s">
        <v>145</v>
      </c>
      <c r="J20" s="159">
        <f t="shared" si="1"/>
        <v>0</v>
      </c>
    </row>
    <row r="21" spans="1:10" ht="17.25" thickBot="1">
      <c r="A21" s="161" t="s">
        <v>144</v>
      </c>
      <c r="B21" s="59"/>
      <c r="C21" s="59">
        <v>0</v>
      </c>
      <c r="D21" s="59">
        <v>0</v>
      </c>
      <c r="E21" s="60">
        <v>0</v>
      </c>
      <c r="H21" s="56"/>
    </row>
    <row r="22" spans="1:10">
      <c r="A22" s="162" t="s">
        <v>146</v>
      </c>
      <c r="B22" s="65"/>
      <c r="C22" s="65"/>
      <c r="D22" s="65"/>
      <c r="E22" s="66"/>
    </row>
    <row r="23" spans="1:10">
      <c r="A23" s="164" t="s">
        <v>147</v>
      </c>
      <c r="B23" s="67"/>
      <c r="C23" s="67"/>
      <c r="D23" s="67"/>
      <c r="E23" s="68"/>
    </row>
    <row r="24" spans="1:10">
      <c r="A24" s="164" t="s">
        <v>148</v>
      </c>
      <c r="B24" s="67"/>
      <c r="C24" s="67"/>
      <c r="D24" s="67"/>
      <c r="E24" s="68"/>
      <c r="G24" s="55"/>
      <c r="H24" s="55"/>
      <c r="I24" s="150" t="s">
        <v>168</v>
      </c>
      <c r="J24" s="4"/>
    </row>
    <row r="25" spans="1:10">
      <c r="A25" s="164" t="s">
        <v>149</v>
      </c>
      <c r="B25" s="67"/>
      <c r="C25" s="67"/>
      <c r="D25" s="67"/>
      <c r="E25" s="68"/>
    </row>
    <row r="26" spans="1:10">
      <c r="A26" s="164" t="s">
        <v>150</v>
      </c>
      <c r="B26" s="67"/>
      <c r="C26" s="67"/>
      <c r="D26" s="67"/>
      <c r="E26" s="68"/>
    </row>
    <row r="27" spans="1:10">
      <c r="A27" s="164" t="s">
        <v>151</v>
      </c>
      <c r="B27" s="67"/>
      <c r="C27" s="67"/>
      <c r="D27" s="67"/>
      <c r="E27" s="68"/>
    </row>
    <row r="28" spans="1:10">
      <c r="A28" s="164" t="s">
        <v>152</v>
      </c>
      <c r="B28" s="67"/>
      <c r="C28" s="67"/>
      <c r="D28" s="67"/>
      <c r="E28" s="68"/>
    </row>
    <row r="29" spans="1:10">
      <c r="A29" s="154" t="s">
        <v>153</v>
      </c>
      <c r="B29" s="75">
        <f>SUM(B23:B28)-B22</f>
        <v>0</v>
      </c>
      <c r="C29" s="75">
        <f t="shared" ref="C29:E29" si="3">SUM(C23:C28)-C22</f>
        <v>0</v>
      </c>
      <c r="D29" s="75">
        <f t="shared" si="3"/>
        <v>0</v>
      </c>
      <c r="E29" s="76">
        <f t="shared" si="3"/>
        <v>0</v>
      </c>
    </row>
    <row r="30" spans="1:10">
      <c r="A30" s="154" t="s">
        <v>154</v>
      </c>
      <c r="B30" s="75">
        <f>B18-B20</f>
        <v>0</v>
      </c>
      <c r="C30" s="75">
        <f>C18-C20</f>
        <v>0</v>
      </c>
      <c r="D30" s="75">
        <f>D18-D20</f>
        <v>0</v>
      </c>
      <c r="E30" s="76">
        <f>E18-E20</f>
        <v>0</v>
      </c>
    </row>
    <row r="31" spans="1:10">
      <c r="A31" s="164" t="s">
        <v>165</v>
      </c>
      <c r="B31" s="67"/>
      <c r="C31" s="67"/>
      <c r="D31" s="67"/>
      <c r="E31" s="68"/>
    </row>
    <row r="32" spans="1:10">
      <c r="A32" s="164" t="s">
        <v>166</v>
      </c>
      <c r="B32" s="67"/>
      <c r="C32" s="67"/>
      <c r="D32" s="67"/>
      <c r="E32" s="68"/>
    </row>
    <row r="33" spans="1:5">
      <c r="A33" s="164" t="s">
        <v>164</v>
      </c>
      <c r="B33" s="67"/>
      <c r="C33" s="67"/>
      <c r="D33" s="67"/>
      <c r="E33" s="68"/>
    </row>
    <row r="34" spans="1:5">
      <c r="A34" s="164" t="s">
        <v>161</v>
      </c>
      <c r="B34" s="67"/>
      <c r="C34" s="67"/>
      <c r="D34" s="67"/>
      <c r="E34" s="68"/>
    </row>
    <row r="35" spans="1:5">
      <c r="A35" s="164" t="s">
        <v>162</v>
      </c>
      <c r="B35" s="67"/>
      <c r="C35" s="67"/>
      <c r="D35" s="67"/>
      <c r="E35" s="68"/>
    </row>
    <row r="36" spans="1:5">
      <c r="A36" s="164" t="s">
        <v>163</v>
      </c>
      <c r="B36" s="67"/>
      <c r="C36" s="67"/>
      <c r="D36" s="67"/>
      <c r="E36" s="68"/>
    </row>
    <row r="37" spans="1:5" ht="17.25" thickBot="1">
      <c r="A37" s="155" t="s">
        <v>155</v>
      </c>
      <c r="B37" s="77">
        <f>SUM(B29:B36)</f>
        <v>0</v>
      </c>
      <c r="C37" s="77">
        <f t="shared" ref="C37:E37" si="4">SUM(C29:C36)</f>
        <v>0</v>
      </c>
      <c r="D37" s="77">
        <f t="shared" si="4"/>
        <v>0</v>
      </c>
      <c r="E37" s="78">
        <f t="shared" si="4"/>
        <v>0</v>
      </c>
    </row>
    <row r="38" spans="1:5">
      <c r="A38" s="162" t="s">
        <v>136</v>
      </c>
      <c r="B38" s="61"/>
      <c r="C38" s="61"/>
      <c r="D38" s="61"/>
      <c r="E38" s="62"/>
    </row>
    <row r="39" spans="1:5">
      <c r="A39" s="160" t="s">
        <v>137</v>
      </c>
      <c r="B39" s="57"/>
      <c r="C39" s="57"/>
      <c r="D39" s="57"/>
      <c r="E39" s="58"/>
    </row>
    <row r="40" spans="1:5">
      <c r="A40" s="160" t="s">
        <v>139</v>
      </c>
      <c r="B40" s="57"/>
      <c r="C40" s="57"/>
      <c r="D40" s="57"/>
      <c r="E40" s="58"/>
    </row>
    <row r="41" spans="1:5">
      <c r="A41" s="160" t="s">
        <v>141</v>
      </c>
      <c r="B41" s="57"/>
      <c r="C41" s="57"/>
      <c r="D41" s="57"/>
      <c r="E41" s="58"/>
    </row>
    <row r="42" spans="1:5">
      <c r="A42" s="160" t="s">
        <v>143</v>
      </c>
      <c r="B42" s="57"/>
      <c r="C42" s="57"/>
      <c r="D42" s="57"/>
      <c r="E42" s="58"/>
    </row>
    <row r="43" spans="1:5">
      <c r="A43" s="160" t="s">
        <v>160</v>
      </c>
      <c r="B43" s="57"/>
      <c r="C43" s="57"/>
      <c r="D43" s="57"/>
      <c r="E43" s="58"/>
    </row>
    <row r="44" spans="1:5" ht="17.25" thickBot="1">
      <c r="A44" s="161" t="s">
        <v>145</v>
      </c>
      <c r="B44" s="59"/>
      <c r="C44" s="59"/>
      <c r="D44" s="59"/>
      <c r="E44" s="60"/>
    </row>
  </sheetData>
  <sheetProtection selectLockedCells="1"/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view="pageBreakPreview" zoomScaleNormal="85" zoomScaleSheetLayoutView="100" workbookViewId="0">
      <selection activeCell="F16" sqref="F16:I16"/>
    </sheetView>
  </sheetViews>
  <sheetFormatPr defaultColWidth="9" defaultRowHeight="16.5"/>
  <cols>
    <col min="1" max="1" width="19.125" style="5" customWidth="1"/>
    <col min="2" max="6" width="15" style="4" customWidth="1"/>
    <col min="7" max="7" width="17" style="4" customWidth="1"/>
    <col min="8" max="8" width="18.625" style="4" customWidth="1"/>
    <col min="9" max="9" width="15" style="4" customWidth="1"/>
    <col min="10" max="10" width="9" style="6"/>
    <col min="11" max="16384" width="9" style="4"/>
  </cols>
  <sheetData>
    <row r="1" spans="1:10" ht="16.5" customHeight="1">
      <c r="A1" s="259" t="s">
        <v>115</v>
      </c>
      <c r="B1" s="259"/>
      <c r="C1" s="259"/>
      <c r="D1" s="259"/>
      <c r="E1" s="259"/>
      <c r="F1" s="259"/>
      <c r="G1" s="259"/>
      <c r="H1" s="259"/>
      <c r="I1" s="259"/>
    </row>
    <row r="2" spans="1:10" ht="16.5" customHeight="1">
      <c r="A2" s="259"/>
      <c r="B2" s="259"/>
      <c r="C2" s="259"/>
      <c r="D2" s="259"/>
      <c r="E2" s="259"/>
      <c r="F2" s="259"/>
      <c r="G2" s="259"/>
      <c r="H2" s="259"/>
      <c r="I2" s="259"/>
    </row>
    <row r="3" spans="1:10" ht="16.5" customHeight="1">
      <c r="A3" s="259"/>
      <c r="B3" s="259"/>
      <c r="C3" s="259"/>
      <c r="D3" s="259"/>
      <c r="E3" s="259"/>
      <c r="F3" s="259"/>
      <c r="G3" s="259"/>
      <c r="H3" s="259"/>
      <c r="I3" s="259"/>
    </row>
    <row r="4" spans="1:10" ht="30.75" customHeight="1">
      <c r="A4" s="3"/>
      <c r="B4" s="3"/>
      <c r="C4" s="3"/>
      <c r="D4" s="3"/>
      <c r="E4" s="3"/>
      <c r="F4" s="3"/>
      <c r="G4" s="3"/>
      <c r="H4" s="3"/>
      <c r="I4" s="3"/>
    </row>
    <row r="5" spans="1:10" ht="17.25">
      <c r="A5" s="144" t="s">
        <v>15</v>
      </c>
      <c r="B5" s="292" t="s">
        <v>73</v>
      </c>
      <c r="C5" s="293"/>
      <c r="D5" s="293"/>
      <c r="E5" s="294"/>
      <c r="F5" s="292" t="s">
        <v>74</v>
      </c>
      <c r="G5" s="293"/>
      <c r="H5" s="293"/>
      <c r="I5" s="295"/>
    </row>
    <row r="6" spans="1:10" ht="80.099999999999994" customHeight="1">
      <c r="A6" s="145" t="s">
        <v>40</v>
      </c>
      <c r="B6" s="289"/>
      <c r="C6" s="289"/>
      <c r="D6" s="289"/>
      <c r="E6" s="289"/>
      <c r="F6" s="290" t="s">
        <v>80</v>
      </c>
      <c r="G6" s="290"/>
      <c r="H6" s="290"/>
      <c r="I6" s="291"/>
      <c r="J6" s="280" t="s">
        <v>43</v>
      </c>
    </row>
    <row r="7" spans="1:10" ht="80.099999999999994" customHeight="1">
      <c r="A7" s="145" t="s">
        <v>58</v>
      </c>
      <c r="B7" s="289"/>
      <c r="C7" s="289"/>
      <c r="D7" s="289"/>
      <c r="E7" s="289"/>
      <c r="F7" s="283" t="s">
        <v>86</v>
      </c>
      <c r="G7" s="283"/>
      <c r="H7" s="283"/>
      <c r="I7" s="284"/>
      <c r="J7" s="280"/>
    </row>
    <row r="8" spans="1:10" ht="80.099999999999994" customHeight="1">
      <c r="A8" s="147" t="s">
        <v>79</v>
      </c>
      <c r="B8" s="289"/>
      <c r="C8" s="289"/>
      <c r="D8" s="289"/>
      <c r="E8" s="289"/>
      <c r="F8" s="283" t="s">
        <v>87</v>
      </c>
      <c r="G8" s="283"/>
      <c r="H8" s="283"/>
      <c r="I8" s="284"/>
      <c r="J8" s="280"/>
    </row>
    <row r="9" spans="1:10" ht="80.099999999999994" customHeight="1">
      <c r="A9" s="147" t="s">
        <v>42</v>
      </c>
      <c r="B9" s="289"/>
      <c r="C9" s="289"/>
      <c r="D9" s="289"/>
      <c r="E9" s="289"/>
      <c r="F9" s="283" t="s">
        <v>88</v>
      </c>
      <c r="G9" s="283"/>
      <c r="H9" s="283"/>
      <c r="I9" s="284"/>
      <c r="J9" s="280"/>
    </row>
    <row r="10" spans="1:10" ht="80.099999999999994" customHeight="1">
      <c r="A10" s="147" t="s">
        <v>41</v>
      </c>
      <c r="B10" s="289"/>
      <c r="C10" s="289"/>
      <c r="D10" s="289"/>
      <c r="E10" s="289"/>
      <c r="F10" s="283" t="s">
        <v>89</v>
      </c>
      <c r="G10" s="283"/>
      <c r="H10" s="283"/>
      <c r="I10" s="284"/>
      <c r="J10" s="280" t="s">
        <v>52</v>
      </c>
    </row>
    <row r="11" spans="1:10" ht="80.099999999999994" customHeight="1">
      <c r="A11" s="147" t="s">
        <v>81</v>
      </c>
      <c r="B11" s="281"/>
      <c r="C11" s="281"/>
      <c r="D11" s="281"/>
      <c r="E11" s="281"/>
      <c r="F11" s="285" t="s">
        <v>90</v>
      </c>
      <c r="G11" s="285"/>
      <c r="H11" s="285"/>
      <c r="I11" s="286"/>
      <c r="J11" s="280"/>
    </row>
    <row r="12" spans="1:10" ht="80.099999999999994" customHeight="1">
      <c r="A12" s="147" t="s">
        <v>64</v>
      </c>
      <c r="B12" s="281"/>
      <c r="C12" s="281"/>
      <c r="D12" s="281"/>
      <c r="E12" s="281"/>
      <c r="F12" s="285" t="s">
        <v>114</v>
      </c>
      <c r="G12" s="285"/>
      <c r="H12" s="285"/>
      <c r="I12" s="286"/>
      <c r="J12" s="146" t="s">
        <v>45</v>
      </c>
    </row>
    <row r="13" spans="1:10" ht="80.099999999999994" customHeight="1">
      <c r="A13" s="147" t="s">
        <v>48</v>
      </c>
      <c r="B13" s="281"/>
      <c r="C13" s="281"/>
      <c r="D13" s="281"/>
      <c r="E13" s="281"/>
      <c r="F13" s="285" t="s">
        <v>82</v>
      </c>
      <c r="G13" s="285"/>
      <c r="H13" s="285"/>
      <c r="I13" s="286"/>
      <c r="J13" s="277" t="s">
        <v>44</v>
      </c>
    </row>
    <row r="14" spans="1:10" ht="80.099999999999994" customHeight="1">
      <c r="A14" s="147" t="s">
        <v>51</v>
      </c>
      <c r="B14" s="281"/>
      <c r="C14" s="281"/>
      <c r="D14" s="281"/>
      <c r="E14" s="281"/>
      <c r="F14" s="285" t="s">
        <v>91</v>
      </c>
      <c r="G14" s="285"/>
      <c r="H14" s="285"/>
      <c r="I14" s="286"/>
      <c r="J14" s="278"/>
    </row>
    <row r="15" spans="1:10" ht="80.099999999999994" customHeight="1">
      <c r="A15" s="147" t="s">
        <v>63</v>
      </c>
      <c r="B15" s="281"/>
      <c r="C15" s="281"/>
      <c r="D15" s="281"/>
      <c r="E15" s="281"/>
      <c r="F15" s="285" t="s">
        <v>92</v>
      </c>
      <c r="G15" s="285"/>
      <c r="H15" s="285"/>
      <c r="I15" s="286"/>
      <c r="J15" s="278"/>
    </row>
    <row r="16" spans="1:10" ht="80.099999999999994" customHeight="1" thickBot="1">
      <c r="A16" s="148" t="s">
        <v>62</v>
      </c>
      <c r="B16" s="282"/>
      <c r="C16" s="282"/>
      <c r="D16" s="282"/>
      <c r="E16" s="282"/>
      <c r="F16" s="287" t="s">
        <v>183</v>
      </c>
      <c r="G16" s="287"/>
      <c r="H16" s="287"/>
      <c r="I16" s="288"/>
      <c r="J16" s="279"/>
    </row>
  </sheetData>
  <sheetProtection selectLockedCells="1"/>
  <mergeCells count="28">
    <mergeCell ref="B11:E11"/>
    <mergeCell ref="B12:E12"/>
    <mergeCell ref="B13:E13"/>
    <mergeCell ref="A1:I3"/>
    <mergeCell ref="B6:E6"/>
    <mergeCell ref="B7:E7"/>
    <mergeCell ref="B8:E8"/>
    <mergeCell ref="B9:E9"/>
    <mergeCell ref="F6:I6"/>
    <mergeCell ref="B5:E5"/>
    <mergeCell ref="F5:I5"/>
    <mergeCell ref="F9:I9"/>
    <mergeCell ref="J13:J16"/>
    <mergeCell ref="J10:J11"/>
    <mergeCell ref="J6:J9"/>
    <mergeCell ref="B14:E14"/>
    <mergeCell ref="B15:E15"/>
    <mergeCell ref="B16:E16"/>
    <mergeCell ref="F7:I7"/>
    <mergeCell ref="F8:I8"/>
    <mergeCell ref="F14:I14"/>
    <mergeCell ref="F15:I15"/>
    <mergeCell ref="F16:I16"/>
    <mergeCell ref="F11:I11"/>
    <mergeCell ref="F10:I10"/>
    <mergeCell ref="F12:I12"/>
    <mergeCell ref="F13:I13"/>
    <mergeCell ref="B10:E10"/>
  </mergeCells>
  <phoneticPr fontId="1" type="noConversion"/>
  <pageMargins left="0.7" right="0.7" top="0.75" bottom="0.75" header="0.3" footer="0.3"/>
  <pageSetup paperSize="9"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2021E-1940-4FAA-8319-4ABA026D459A}">
  <dimension ref="A1:G11"/>
  <sheetViews>
    <sheetView view="pageBreakPreview" zoomScaleNormal="100" zoomScaleSheetLayoutView="100" workbookViewId="0">
      <selection activeCell="E9" sqref="E9:G9"/>
    </sheetView>
  </sheetViews>
  <sheetFormatPr defaultColWidth="9" defaultRowHeight="16.5"/>
  <cols>
    <col min="1" max="1" width="19.125" style="5" customWidth="1"/>
    <col min="2" max="3" width="22" style="4" customWidth="1"/>
    <col min="4" max="4" width="9.75" style="4" customWidth="1"/>
    <col min="5" max="5" width="10.5" style="4" customWidth="1"/>
    <col min="6" max="6" width="13" style="4" customWidth="1"/>
    <col min="7" max="7" width="24.875" style="4" customWidth="1"/>
    <col min="8" max="16384" width="9" style="4"/>
  </cols>
  <sheetData>
    <row r="1" spans="1:7" ht="16.5" customHeight="1">
      <c r="A1" s="296" t="s">
        <v>182</v>
      </c>
      <c r="B1" s="296"/>
      <c r="C1" s="296"/>
      <c r="D1" s="296"/>
      <c r="E1" s="296"/>
      <c r="F1" s="296"/>
      <c r="G1" s="296"/>
    </row>
    <row r="2" spans="1:7" ht="16.5" customHeight="1">
      <c r="A2" s="296"/>
      <c r="B2" s="296"/>
      <c r="C2" s="296"/>
      <c r="D2" s="296"/>
      <c r="E2" s="296"/>
      <c r="F2" s="296"/>
      <c r="G2" s="296"/>
    </row>
    <row r="3" spans="1:7" ht="16.5" customHeight="1">
      <c r="A3" s="296"/>
      <c r="B3" s="296"/>
      <c r="C3" s="296"/>
      <c r="D3" s="296"/>
      <c r="E3" s="296"/>
      <c r="F3" s="296"/>
      <c r="G3" s="296"/>
    </row>
    <row r="4" spans="1:7" ht="54">
      <c r="A4" s="3"/>
      <c r="B4" s="3"/>
      <c r="C4" s="3"/>
      <c r="D4" s="3"/>
      <c r="E4" s="3"/>
      <c r="F4" s="3"/>
      <c r="G4" s="3"/>
    </row>
    <row r="5" spans="1:7" ht="17.25">
      <c r="A5" s="144" t="s">
        <v>15</v>
      </c>
      <c r="B5" s="292" t="s">
        <v>169</v>
      </c>
      <c r="C5" s="293"/>
      <c r="D5" s="294"/>
      <c r="E5" s="292" t="s">
        <v>181</v>
      </c>
      <c r="F5" s="293"/>
      <c r="G5" s="295"/>
    </row>
    <row r="6" spans="1:7" ht="80.099999999999994" customHeight="1">
      <c r="A6" s="145" t="s">
        <v>170</v>
      </c>
      <c r="B6" s="289"/>
      <c r="C6" s="289"/>
      <c r="D6" s="289"/>
      <c r="E6" s="290" t="s">
        <v>179</v>
      </c>
      <c r="F6" s="290"/>
      <c r="G6" s="291"/>
    </row>
    <row r="7" spans="1:7" ht="80.099999999999994" customHeight="1">
      <c r="A7" s="145" t="s">
        <v>171</v>
      </c>
      <c r="B7" s="289"/>
      <c r="C7" s="289"/>
      <c r="D7" s="289"/>
      <c r="E7" s="283" t="s">
        <v>172</v>
      </c>
      <c r="F7" s="283"/>
      <c r="G7" s="284"/>
    </row>
    <row r="8" spans="1:7" ht="80.099999999999994" customHeight="1">
      <c r="A8" s="147" t="s">
        <v>173</v>
      </c>
      <c r="B8" s="289"/>
      <c r="C8" s="289"/>
      <c r="D8" s="289"/>
      <c r="E8" s="283" t="s">
        <v>174</v>
      </c>
      <c r="F8" s="283"/>
      <c r="G8" s="284"/>
    </row>
    <row r="9" spans="1:7" ht="80.099999999999994" customHeight="1">
      <c r="A9" s="147" t="s">
        <v>175</v>
      </c>
      <c r="B9" s="289"/>
      <c r="C9" s="289"/>
      <c r="D9" s="289"/>
      <c r="E9" s="283" t="s">
        <v>184</v>
      </c>
      <c r="F9" s="283"/>
      <c r="G9" s="284"/>
    </row>
    <row r="10" spans="1:7" ht="80.099999999999994" customHeight="1">
      <c r="A10" s="147" t="s">
        <v>176</v>
      </c>
      <c r="B10" s="289"/>
      <c r="C10" s="289"/>
      <c r="D10" s="289"/>
      <c r="E10" s="283" t="s">
        <v>177</v>
      </c>
      <c r="F10" s="283"/>
      <c r="G10" s="284"/>
    </row>
    <row r="11" spans="1:7" ht="80.099999999999994" customHeight="1" thickBot="1">
      <c r="A11" s="148" t="s">
        <v>178</v>
      </c>
      <c r="B11" s="282"/>
      <c r="C11" s="282"/>
      <c r="D11" s="282"/>
      <c r="E11" s="287" t="s">
        <v>180</v>
      </c>
      <c r="F11" s="287"/>
      <c r="G11" s="288"/>
    </row>
  </sheetData>
  <sheetProtection selectLockedCells="1"/>
  <mergeCells count="15">
    <mergeCell ref="B7:D7"/>
    <mergeCell ref="E7:G7"/>
    <mergeCell ref="B8:D8"/>
    <mergeCell ref="E8:G8"/>
    <mergeCell ref="A1:G3"/>
    <mergeCell ref="B5:D5"/>
    <mergeCell ref="E5:G5"/>
    <mergeCell ref="B6:D6"/>
    <mergeCell ref="E6:G6"/>
    <mergeCell ref="B9:D9"/>
    <mergeCell ref="E9:G9"/>
    <mergeCell ref="B10:D10"/>
    <mergeCell ref="E10:G10"/>
    <mergeCell ref="B11:D11"/>
    <mergeCell ref="E11:G11"/>
  </mergeCells>
  <phoneticPr fontId="1" type="noConversion"/>
  <dataValidations count="1">
    <dataValidation allowBlank="1" showInputMessage="1" showErrorMessage="1" promptTitle="작성요령" prompt="각 행의 작성요령은 기업이 경영 및 사업분석 시트를 작성하는 요령을 요약하였습니다._x000a_기업이 작성한 내용을 토대로 사업및 경영현황을 파악하여 인터뷰하고 추가 혹은 수정해야할 사항을 심사의견에 작성해 주시면 됩니다." sqref="E5:G5" xr:uid="{E93845FE-8932-4D8A-B472-B75CF3B6D098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48"/>
  <sheetViews>
    <sheetView view="pageBreakPreview" zoomScale="85" zoomScaleNormal="100" zoomScaleSheetLayoutView="85" workbookViewId="0">
      <selection activeCell="G13" sqref="G13"/>
    </sheetView>
  </sheetViews>
  <sheetFormatPr defaultColWidth="9" defaultRowHeight="16.5"/>
  <cols>
    <col min="1" max="1" width="5.75" style="5" customWidth="1"/>
    <col min="2" max="2" width="6.875" style="5" customWidth="1"/>
    <col min="3" max="3" width="20.625" style="4" customWidth="1"/>
    <col min="4" max="4" width="12" style="4" bestFit="1" customWidth="1"/>
    <col min="5" max="5" width="8.125" style="4" bestFit="1" customWidth="1"/>
    <col min="6" max="6" width="20.625" style="4" customWidth="1"/>
    <col min="7" max="7" width="16.375" style="4" customWidth="1"/>
    <col min="8" max="8" width="8.125" style="4" bestFit="1" customWidth="1"/>
    <col min="9" max="9" width="20.625" style="4" customWidth="1"/>
    <col min="10" max="10" width="13.375" style="4" bestFit="1" customWidth="1"/>
    <col min="11" max="11" width="11.625" style="4" bestFit="1" customWidth="1"/>
    <col min="12" max="16384" width="9" style="4"/>
  </cols>
  <sheetData>
    <row r="2" spans="1:11" ht="20.25" customHeight="1">
      <c r="C2" s="323" t="s">
        <v>47</v>
      </c>
      <c r="D2" s="323"/>
      <c r="E2" s="323"/>
      <c r="F2" s="323"/>
      <c r="G2" s="323"/>
      <c r="H2" s="323"/>
      <c r="I2" s="323"/>
      <c r="J2" s="323"/>
    </row>
    <row r="3" spans="1:11" ht="20.25" customHeight="1">
      <c r="B3" s="200"/>
      <c r="C3" s="323"/>
      <c r="D3" s="323"/>
      <c r="E3" s="323"/>
      <c r="F3" s="323"/>
      <c r="G3" s="323"/>
      <c r="H3" s="323"/>
      <c r="I3" s="323"/>
      <c r="J3" s="323"/>
    </row>
    <row r="4" spans="1:11" ht="17.25" customHeight="1" thickBot="1">
      <c r="B4" s="200"/>
      <c r="C4" s="324"/>
      <c r="D4" s="324"/>
      <c r="E4" s="324"/>
      <c r="F4" s="324"/>
      <c r="G4" s="324"/>
      <c r="H4" s="324"/>
      <c r="I4" s="324"/>
      <c r="J4" s="324"/>
    </row>
    <row r="5" spans="1:11" ht="17.25" customHeight="1" thickBot="1">
      <c r="B5" s="200"/>
      <c r="C5" s="199"/>
      <c r="D5" s="199"/>
      <c r="E5" s="199"/>
      <c r="F5" s="199"/>
      <c r="G5" s="199"/>
      <c r="H5" s="199"/>
      <c r="I5" s="199"/>
      <c r="J5" s="199"/>
    </row>
    <row r="6" spans="1:11" ht="17.25" customHeight="1" thickBot="1">
      <c r="A6" s="328" t="s">
        <v>10</v>
      </c>
      <c r="B6" s="339" t="s">
        <v>13</v>
      </c>
      <c r="C6" s="325">
        <f ca="1">YEAR(TODAY())-1</f>
        <v>2023</v>
      </c>
      <c r="D6" s="326"/>
      <c r="E6" s="326"/>
      <c r="F6" s="326">
        <f ca="1">YEAR(TODAY())-2</f>
        <v>2022</v>
      </c>
      <c r="G6" s="326"/>
      <c r="H6" s="326"/>
      <c r="I6" s="326">
        <f ca="1">YEAR(TODAY())-3</f>
        <v>2021</v>
      </c>
      <c r="J6" s="326"/>
      <c r="K6" s="327"/>
    </row>
    <row r="7" spans="1:11" ht="17.25" thickBot="1">
      <c r="A7" s="329"/>
      <c r="B7" s="340"/>
      <c r="C7" s="201" t="s">
        <v>17</v>
      </c>
      <c r="D7" s="202" t="s">
        <v>0</v>
      </c>
      <c r="E7" s="202" t="s">
        <v>27</v>
      </c>
      <c r="F7" s="202" t="s">
        <v>17</v>
      </c>
      <c r="G7" s="202" t="s">
        <v>0</v>
      </c>
      <c r="H7" s="203" t="s">
        <v>27</v>
      </c>
      <c r="I7" s="202" t="s">
        <v>17</v>
      </c>
      <c r="J7" s="202" t="s">
        <v>18</v>
      </c>
      <c r="K7" s="204" t="s">
        <v>27</v>
      </c>
    </row>
    <row r="8" spans="1:11" ht="18" thickTop="1" thickBot="1">
      <c r="A8" s="329"/>
      <c r="B8" s="340"/>
      <c r="C8" s="205"/>
      <c r="D8" s="206"/>
      <c r="E8" s="166" t="e">
        <f t="shared" ref="E8:E15" si="0">D8/$D$16</f>
        <v>#DIV/0!</v>
      </c>
      <c r="F8" s="207"/>
      <c r="G8" s="208"/>
      <c r="H8" s="169" t="e">
        <f>G8/G16</f>
        <v>#DIV/0!</v>
      </c>
      <c r="I8" s="209"/>
      <c r="J8" s="208"/>
      <c r="K8" s="172" t="e">
        <f t="shared" ref="K8:K15" si="1">J8/$J$16</f>
        <v>#DIV/0!</v>
      </c>
    </row>
    <row r="9" spans="1:11" ht="17.25" thickBot="1">
      <c r="A9" s="329"/>
      <c r="B9" s="340"/>
      <c r="C9" s="210"/>
      <c r="D9" s="206"/>
      <c r="E9" s="166" t="e">
        <f t="shared" si="0"/>
        <v>#DIV/0!</v>
      </c>
      <c r="F9" s="211"/>
      <c r="G9" s="212"/>
      <c r="H9" s="170" t="e">
        <f>G9/$G$16</f>
        <v>#DIV/0!</v>
      </c>
      <c r="I9" s="213"/>
      <c r="J9" s="212"/>
      <c r="K9" s="173" t="e">
        <f t="shared" si="1"/>
        <v>#DIV/0!</v>
      </c>
    </row>
    <row r="10" spans="1:11" ht="17.25" thickBot="1">
      <c r="A10" s="329"/>
      <c r="B10" s="340"/>
      <c r="C10" s="210"/>
      <c r="D10" s="206"/>
      <c r="E10" s="166" t="e">
        <f t="shared" si="0"/>
        <v>#DIV/0!</v>
      </c>
      <c r="F10" s="210"/>
      <c r="G10" s="212"/>
      <c r="H10" s="170" t="e">
        <f t="shared" ref="H10:H15" si="2">G10/$G$16</f>
        <v>#DIV/0!</v>
      </c>
      <c r="I10" s="213"/>
      <c r="J10" s="212"/>
      <c r="K10" s="174" t="e">
        <f t="shared" si="1"/>
        <v>#DIV/0!</v>
      </c>
    </row>
    <row r="11" spans="1:11" ht="17.25" thickBot="1">
      <c r="A11" s="329"/>
      <c r="B11" s="340"/>
      <c r="C11" s="210"/>
      <c r="D11" s="206"/>
      <c r="E11" s="166" t="e">
        <f t="shared" si="0"/>
        <v>#DIV/0!</v>
      </c>
      <c r="F11" s="210"/>
      <c r="G11" s="214"/>
      <c r="H11" s="170" t="e">
        <f t="shared" si="2"/>
        <v>#DIV/0!</v>
      </c>
      <c r="I11" s="211"/>
      <c r="J11" s="214"/>
      <c r="K11" s="173" t="e">
        <f t="shared" si="1"/>
        <v>#DIV/0!</v>
      </c>
    </row>
    <row r="12" spans="1:11" ht="17.25" thickBot="1">
      <c r="A12" s="329"/>
      <c r="B12" s="340"/>
      <c r="C12" s="210"/>
      <c r="D12" s="206"/>
      <c r="E12" s="166" t="e">
        <f t="shared" si="0"/>
        <v>#DIV/0!</v>
      </c>
      <c r="F12" s="210"/>
      <c r="G12" s="214"/>
      <c r="H12" s="170" t="e">
        <f t="shared" si="2"/>
        <v>#DIV/0!</v>
      </c>
      <c r="I12" s="211"/>
      <c r="J12" s="214"/>
      <c r="K12" s="173" t="e">
        <f t="shared" si="1"/>
        <v>#DIV/0!</v>
      </c>
    </row>
    <row r="13" spans="1:11" ht="17.25" thickBot="1">
      <c r="A13" s="329"/>
      <c r="B13" s="340"/>
      <c r="C13" s="210"/>
      <c r="D13" s="215"/>
      <c r="E13" s="166" t="e">
        <f t="shared" si="0"/>
        <v>#DIV/0!</v>
      </c>
      <c r="F13" s="210"/>
      <c r="G13" s="212"/>
      <c r="H13" s="170" t="e">
        <f t="shared" si="2"/>
        <v>#DIV/0!</v>
      </c>
      <c r="I13" s="213"/>
      <c r="J13" s="212"/>
      <c r="K13" s="173" t="e">
        <f t="shared" si="1"/>
        <v>#DIV/0!</v>
      </c>
    </row>
    <row r="14" spans="1:11" ht="17.25" thickBot="1">
      <c r="A14" s="329"/>
      <c r="B14" s="340"/>
      <c r="C14" s="216"/>
      <c r="D14" s="217"/>
      <c r="E14" s="166" t="e">
        <f t="shared" si="0"/>
        <v>#DIV/0!</v>
      </c>
      <c r="F14" s="216"/>
      <c r="G14" s="217"/>
      <c r="H14" s="170" t="e">
        <f t="shared" si="2"/>
        <v>#DIV/0!</v>
      </c>
      <c r="I14" s="213"/>
      <c r="J14" s="217"/>
      <c r="K14" s="173" t="e">
        <f t="shared" si="1"/>
        <v>#DIV/0!</v>
      </c>
    </row>
    <row r="15" spans="1:11" ht="17.25" thickBot="1">
      <c r="A15" s="329"/>
      <c r="B15" s="340"/>
      <c r="C15" s="216" t="s">
        <v>25</v>
      </c>
      <c r="D15" s="217"/>
      <c r="E15" s="166" t="e">
        <f t="shared" si="0"/>
        <v>#DIV/0!</v>
      </c>
      <c r="F15" s="216" t="s">
        <v>25</v>
      </c>
      <c r="G15" s="217"/>
      <c r="H15" s="170" t="e">
        <f t="shared" si="2"/>
        <v>#DIV/0!</v>
      </c>
      <c r="I15" s="213" t="s">
        <v>25</v>
      </c>
      <c r="J15" s="217"/>
      <c r="K15" s="173" t="e">
        <f t="shared" si="1"/>
        <v>#DIV/0!</v>
      </c>
    </row>
    <row r="16" spans="1:11" ht="17.25" thickBot="1">
      <c r="A16" s="329"/>
      <c r="B16" s="340"/>
      <c r="C16" s="218" t="s">
        <v>20</v>
      </c>
      <c r="D16" s="168">
        <f>IF(SUM(D8:D15)=주요재무사항투입!B13,SUM(D8:D15),"오류")</f>
        <v>0</v>
      </c>
      <c r="E16" s="167" t="e">
        <f>SUM(E8:E15)</f>
        <v>#DIV/0!</v>
      </c>
      <c r="F16" s="219"/>
      <c r="G16" s="168">
        <f>IF(SUM(G8:G15)=주요재무사항투입!C13,SUM(G8:G15),"오류")</f>
        <v>0</v>
      </c>
      <c r="H16" s="171" t="e">
        <f>SUM(H8:H15)</f>
        <v>#DIV/0!</v>
      </c>
      <c r="I16" s="220"/>
      <c r="J16" s="168">
        <f>IF(SUM(J8:J15)=주요재무사항투입!D13,SUM(J8:J15),"오류")</f>
        <v>0</v>
      </c>
      <c r="K16" s="175" t="e">
        <f>SUM(K8:K15)</f>
        <v>#DIV/0!</v>
      </c>
    </row>
    <row r="17" spans="1:11" ht="17.25" thickBot="1">
      <c r="A17" s="329"/>
      <c r="B17" s="339" t="s">
        <v>19</v>
      </c>
      <c r="C17" s="333">
        <f ca="1">C6</f>
        <v>2023</v>
      </c>
      <c r="D17" s="334"/>
      <c r="E17" s="334"/>
      <c r="F17" s="303">
        <f ca="1">F6</f>
        <v>2022</v>
      </c>
      <c r="G17" s="304"/>
      <c r="H17" s="305"/>
      <c r="I17" s="303">
        <f ca="1">I6</f>
        <v>2021</v>
      </c>
      <c r="J17" s="304"/>
      <c r="K17" s="307"/>
    </row>
    <row r="18" spans="1:11" ht="17.25" thickBot="1">
      <c r="A18" s="329"/>
      <c r="B18" s="340"/>
      <c r="C18" s="201" t="s">
        <v>29</v>
      </c>
      <c r="D18" s="202" t="s">
        <v>0</v>
      </c>
      <c r="E18" s="203" t="s">
        <v>1</v>
      </c>
      <c r="F18" s="202" t="s">
        <v>28</v>
      </c>
      <c r="G18" s="203" t="s">
        <v>0</v>
      </c>
      <c r="H18" s="221" t="s">
        <v>1</v>
      </c>
      <c r="I18" s="202" t="s">
        <v>28</v>
      </c>
      <c r="J18" s="222" t="s">
        <v>0</v>
      </c>
      <c r="K18" s="204" t="s">
        <v>1</v>
      </c>
    </row>
    <row r="19" spans="1:11" ht="18" thickTop="1" thickBot="1">
      <c r="A19" s="329"/>
      <c r="B19" s="340"/>
      <c r="C19" s="205"/>
      <c r="D19" s="223"/>
      <c r="E19" s="181" t="e">
        <f>D19/$D$24</f>
        <v>#DIV/0!</v>
      </c>
      <c r="F19" s="224"/>
      <c r="G19" s="223"/>
      <c r="H19" s="178" t="e">
        <f>G19/$G$24</f>
        <v>#DIV/0!</v>
      </c>
      <c r="I19" s="205"/>
      <c r="J19" s="206"/>
      <c r="K19" s="176" t="e">
        <f>J19/$J$24</f>
        <v>#DIV/0!</v>
      </c>
    </row>
    <row r="20" spans="1:11" ht="17.25" thickBot="1">
      <c r="A20" s="329"/>
      <c r="B20" s="340"/>
      <c r="C20" s="210"/>
      <c r="D20" s="212"/>
      <c r="E20" s="182" t="e">
        <f>D20/$D$24</f>
        <v>#DIV/0!</v>
      </c>
      <c r="F20" s="225"/>
      <c r="G20" s="212"/>
      <c r="H20" s="179" t="e">
        <f>G20/$G$24</f>
        <v>#DIV/0!</v>
      </c>
      <c r="I20" s="210"/>
      <c r="J20" s="226"/>
      <c r="K20" s="173" t="e">
        <f>J20/$J$24</f>
        <v>#DIV/0!</v>
      </c>
    </row>
    <row r="21" spans="1:11" ht="17.25" thickBot="1">
      <c r="A21" s="329"/>
      <c r="B21" s="340"/>
      <c r="C21" s="210"/>
      <c r="D21" s="212"/>
      <c r="E21" s="182" t="e">
        <f>D21/$D$24</f>
        <v>#DIV/0!</v>
      </c>
      <c r="F21" s="225"/>
      <c r="G21" s="212"/>
      <c r="H21" s="179" t="e">
        <f>G21/$G$24</f>
        <v>#DIV/0!</v>
      </c>
      <c r="I21" s="210"/>
      <c r="J21" s="227"/>
      <c r="K21" s="173" t="e">
        <f>J21/$J$24</f>
        <v>#DIV/0!</v>
      </c>
    </row>
    <row r="22" spans="1:11" ht="17.25" thickBot="1">
      <c r="A22" s="329"/>
      <c r="B22" s="340"/>
      <c r="C22" s="210"/>
      <c r="D22" s="228"/>
      <c r="E22" s="182" t="e">
        <f>D22/$D$24</f>
        <v>#DIV/0!</v>
      </c>
      <c r="F22" s="225"/>
      <c r="G22" s="212"/>
      <c r="H22" s="179" t="e">
        <f>G22/$G$24</f>
        <v>#DIV/0!</v>
      </c>
      <c r="I22" s="210"/>
      <c r="J22" s="226"/>
      <c r="K22" s="173" t="e">
        <f>J22/$J$24</f>
        <v>#DIV/0!</v>
      </c>
    </row>
    <row r="23" spans="1:11" ht="17.25" thickBot="1">
      <c r="A23" s="329"/>
      <c r="B23" s="340"/>
      <c r="C23" s="216" t="s">
        <v>26</v>
      </c>
      <c r="D23" s="228"/>
      <c r="E23" s="182" t="e">
        <f>D23/$D$24</f>
        <v>#DIV/0!</v>
      </c>
      <c r="F23" s="229" t="s">
        <v>26</v>
      </c>
      <c r="G23" s="212"/>
      <c r="H23" s="179" t="e">
        <f>G23/$G$24</f>
        <v>#DIV/0!</v>
      </c>
      <c r="I23" s="216" t="s">
        <v>26</v>
      </c>
      <c r="J23" s="226"/>
      <c r="K23" s="173" t="e">
        <f>J23/$J$24</f>
        <v>#DIV/0!</v>
      </c>
    </row>
    <row r="24" spans="1:11" ht="17.25" thickBot="1">
      <c r="A24" s="329"/>
      <c r="B24" s="340"/>
      <c r="C24" s="230" t="s">
        <v>20</v>
      </c>
      <c r="D24" s="168">
        <f>IF(SUM(D19:D23)=주요재무사항투입!B13,SUM(D19:D23),"오류")</f>
        <v>0</v>
      </c>
      <c r="E24" s="167" t="e">
        <f>SUM(E19:E23)</f>
        <v>#DIV/0!</v>
      </c>
      <c r="F24" s="231"/>
      <c r="G24" s="168">
        <f>IF(SUM(G19:G23)=주요재무사항투입!C13,SUM(G19:G23),"오류")</f>
        <v>0</v>
      </c>
      <c r="H24" s="180" t="e">
        <f>SUM(H19:H23)</f>
        <v>#DIV/0!</v>
      </c>
      <c r="I24" s="232"/>
      <c r="J24" s="168">
        <f>IF(SUM(J19:J23)=주요재무사항투입!D21,SUM(J19:J23),"오류")</f>
        <v>0</v>
      </c>
      <c r="K24" s="177" t="e">
        <f>SUM(K19:K23)</f>
        <v>#DIV/0!</v>
      </c>
    </row>
    <row r="25" spans="1:11" ht="17.25" customHeight="1" thickBot="1">
      <c r="A25" s="329"/>
      <c r="B25" s="330" t="s">
        <v>14</v>
      </c>
      <c r="C25" s="233" t="s">
        <v>15</v>
      </c>
      <c r="D25" s="335">
        <f ca="1">C17</f>
        <v>2023</v>
      </c>
      <c r="E25" s="336"/>
      <c r="F25" s="234">
        <f ca="1">F17</f>
        <v>2022</v>
      </c>
      <c r="G25" s="235">
        <f ca="1">I17</f>
        <v>2021</v>
      </c>
      <c r="H25" s="311"/>
      <c r="I25" s="314" t="str">
        <f ca="1">YEAR(TODAY())&amp;"년 분기별 매출액"</f>
        <v>2024년 분기별 매출액</v>
      </c>
      <c r="J25" s="315"/>
      <c r="K25" s="316"/>
    </row>
    <row r="26" spans="1:11" ht="18" customHeight="1" thickTop="1">
      <c r="A26" s="329"/>
      <c r="B26" s="331"/>
      <c r="C26" s="236" t="s">
        <v>3</v>
      </c>
      <c r="D26" s="337"/>
      <c r="E26" s="338"/>
      <c r="F26" s="237"/>
      <c r="G26" s="238"/>
      <c r="H26" s="312"/>
      <c r="I26" s="239" t="s">
        <v>30</v>
      </c>
      <c r="J26" s="317"/>
      <c r="K26" s="318"/>
    </row>
    <row r="27" spans="1:11" ht="17.25" customHeight="1">
      <c r="A27" s="329"/>
      <c r="B27" s="331"/>
      <c r="C27" s="240" t="s">
        <v>4</v>
      </c>
      <c r="D27" s="297"/>
      <c r="E27" s="298"/>
      <c r="F27" s="237"/>
      <c r="G27" s="241"/>
      <c r="H27" s="312"/>
      <c r="I27" s="242" t="s">
        <v>54</v>
      </c>
      <c r="J27" s="319"/>
      <c r="K27" s="320"/>
    </row>
    <row r="28" spans="1:11" ht="17.25" customHeight="1">
      <c r="A28" s="329"/>
      <c r="B28" s="331"/>
      <c r="C28" s="240" t="s">
        <v>5</v>
      </c>
      <c r="D28" s="297"/>
      <c r="E28" s="298"/>
      <c r="F28" s="237"/>
      <c r="G28" s="241"/>
      <c r="H28" s="312"/>
      <c r="I28" s="242" t="s">
        <v>55</v>
      </c>
      <c r="J28" s="319"/>
      <c r="K28" s="320"/>
    </row>
    <row r="29" spans="1:11" ht="17.25" customHeight="1">
      <c r="A29" s="329"/>
      <c r="B29" s="331"/>
      <c r="C29" s="240" t="s">
        <v>6</v>
      </c>
      <c r="D29" s="297"/>
      <c r="E29" s="298"/>
      <c r="F29" s="237"/>
      <c r="G29" s="241"/>
      <c r="H29" s="312"/>
      <c r="I29" s="242" t="s">
        <v>56</v>
      </c>
      <c r="J29" s="319"/>
      <c r="K29" s="320"/>
    </row>
    <row r="30" spans="1:11" ht="17.25" customHeight="1" thickBot="1">
      <c r="A30" s="329"/>
      <c r="B30" s="331"/>
      <c r="C30" s="243" t="s">
        <v>2</v>
      </c>
      <c r="D30" s="308">
        <f>SUM(D26:E29)</f>
        <v>0</v>
      </c>
      <c r="E30" s="309"/>
      <c r="F30" s="168">
        <f>SUM(F26:F29)</f>
        <v>0</v>
      </c>
      <c r="G30" s="168">
        <f>SUM(G26:G29)</f>
        <v>0</v>
      </c>
      <c r="H30" s="313"/>
      <c r="I30" s="242" t="s">
        <v>20</v>
      </c>
      <c r="J30" s="321">
        <f>SUM(J26:K29)</f>
        <v>0</v>
      </c>
      <c r="K30" s="322"/>
    </row>
    <row r="31" spans="1:11" ht="18" thickBot="1">
      <c r="A31" s="329"/>
      <c r="B31" s="332"/>
      <c r="C31" s="244"/>
      <c r="D31" s="245"/>
      <c r="E31" s="245"/>
      <c r="F31" s="245"/>
      <c r="G31" s="245"/>
      <c r="H31" s="246"/>
      <c r="I31" s="245"/>
      <c r="J31" s="247"/>
      <c r="K31" s="248"/>
    </row>
    <row r="32" spans="1:11" ht="17.25" thickBot="1">
      <c r="A32" s="329"/>
      <c r="B32" s="339" t="s">
        <v>16</v>
      </c>
      <c r="C32" s="310">
        <f ca="1">C6</f>
        <v>2023</v>
      </c>
      <c r="D32" s="304"/>
      <c r="E32" s="305"/>
      <c r="F32" s="303">
        <f ca="1">F6</f>
        <v>2022</v>
      </c>
      <c r="G32" s="304"/>
      <c r="H32" s="305"/>
      <c r="I32" s="306">
        <f ca="1">I6</f>
        <v>2021</v>
      </c>
      <c r="J32" s="304"/>
      <c r="K32" s="307"/>
    </row>
    <row r="33" spans="1:11" ht="17.25" thickBot="1">
      <c r="A33" s="329"/>
      <c r="B33" s="339"/>
      <c r="C33" s="201" t="s">
        <v>24</v>
      </c>
      <c r="D33" s="202" t="s">
        <v>0</v>
      </c>
      <c r="E33" s="203" t="s">
        <v>1</v>
      </c>
      <c r="F33" s="202" t="s">
        <v>17</v>
      </c>
      <c r="G33" s="202" t="s">
        <v>0</v>
      </c>
      <c r="H33" s="202" t="s">
        <v>1</v>
      </c>
      <c r="I33" s="203" t="s">
        <v>17</v>
      </c>
      <c r="J33" s="202" t="s">
        <v>18</v>
      </c>
      <c r="K33" s="204" t="s">
        <v>1</v>
      </c>
    </row>
    <row r="34" spans="1:11" ht="18" thickTop="1" thickBot="1">
      <c r="A34" s="329"/>
      <c r="B34" s="339"/>
      <c r="C34" s="205"/>
      <c r="D34" s="249"/>
      <c r="E34" s="183" t="e">
        <f t="shared" ref="E34:E39" si="3">D34/$D$40</f>
        <v>#DIV/0!</v>
      </c>
      <c r="F34" s="205"/>
      <c r="G34" s="250"/>
      <c r="H34" s="188" t="e">
        <f>G34/G40</f>
        <v>#DIV/0!</v>
      </c>
      <c r="I34" s="209"/>
      <c r="J34" s="250"/>
      <c r="K34" s="191" t="e">
        <f>J34/J40</f>
        <v>#DIV/0!</v>
      </c>
    </row>
    <row r="35" spans="1:11" ht="17.25" thickBot="1">
      <c r="A35" s="329"/>
      <c r="B35" s="339"/>
      <c r="C35" s="210"/>
      <c r="D35" s="249"/>
      <c r="E35" s="183" t="e">
        <f t="shared" si="3"/>
        <v>#DIV/0!</v>
      </c>
      <c r="F35" s="210"/>
      <c r="G35" s="251"/>
      <c r="H35" s="189" t="e">
        <f>G35/$G$40</f>
        <v>#DIV/0!</v>
      </c>
      <c r="I35" s="213"/>
      <c r="J35" s="251"/>
      <c r="K35" s="192" t="e">
        <f>J35/$J$40</f>
        <v>#DIV/0!</v>
      </c>
    </row>
    <row r="36" spans="1:11" ht="17.25" thickBot="1">
      <c r="A36" s="329"/>
      <c r="B36" s="339"/>
      <c r="C36" s="210"/>
      <c r="D36" s="249"/>
      <c r="E36" s="183" t="e">
        <f t="shared" si="3"/>
        <v>#DIV/0!</v>
      </c>
      <c r="F36" s="210"/>
      <c r="G36" s="251"/>
      <c r="H36" s="189" t="e">
        <f>G36/$G$40</f>
        <v>#DIV/0!</v>
      </c>
      <c r="I36" s="213"/>
      <c r="J36" s="251"/>
      <c r="K36" s="192" t="e">
        <f>J36/$J$40</f>
        <v>#DIV/0!</v>
      </c>
    </row>
    <row r="37" spans="1:11" ht="17.25" thickBot="1">
      <c r="A37" s="329"/>
      <c r="B37" s="339"/>
      <c r="C37" s="210"/>
      <c r="D37" s="249"/>
      <c r="E37" s="183" t="e">
        <f t="shared" si="3"/>
        <v>#DIV/0!</v>
      </c>
      <c r="F37" s="210"/>
      <c r="G37" s="252"/>
      <c r="H37" s="189" t="e">
        <f>G37/$G$40</f>
        <v>#DIV/0!</v>
      </c>
      <c r="I37" s="211"/>
      <c r="J37" s="252"/>
      <c r="K37" s="192" t="e">
        <f>J37/$J$40</f>
        <v>#DIV/0!</v>
      </c>
    </row>
    <row r="38" spans="1:11" ht="17.25" thickBot="1">
      <c r="A38" s="329"/>
      <c r="B38" s="339"/>
      <c r="C38" s="210"/>
      <c r="D38" s="249"/>
      <c r="E38" s="183" t="e">
        <f t="shared" si="3"/>
        <v>#DIV/0!</v>
      </c>
      <c r="F38" s="210"/>
      <c r="G38" s="252"/>
      <c r="H38" s="189" t="e">
        <f>G38/$G$40</f>
        <v>#DIV/0!</v>
      </c>
      <c r="I38" s="211"/>
      <c r="J38" s="252"/>
      <c r="K38" s="192" t="e">
        <f>J38/$J$40</f>
        <v>#DIV/0!</v>
      </c>
    </row>
    <row r="39" spans="1:11" ht="17.25" thickBot="1">
      <c r="A39" s="329"/>
      <c r="B39" s="339"/>
      <c r="C39" s="210"/>
      <c r="D39" s="253"/>
      <c r="E39" s="183" t="e">
        <f t="shared" si="3"/>
        <v>#DIV/0!</v>
      </c>
      <c r="F39" s="210"/>
      <c r="G39" s="251"/>
      <c r="H39" s="189" t="e">
        <f>G39/$G$40</f>
        <v>#DIV/0!</v>
      </c>
      <c r="I39" s="213"/>
      <c r="J39" s="251"/>
      <c r="K39" s="192" t="e">
        <f>J39/$J$40</f>
        <v>#DIV/0!</v>
      </c>
    </row>
    <row r="40" spans="1:11" ht="17.25" thickBot="1">
      <c r="A40" s="329"/>
      <c r="B40" s="339"/>
      <c r="C40" s="230" t="s">
        <v>20</v>
      </c>
      <c r="D40" s="168">
        <f>SUM(D34:D39)</f>
        <v>0</v>
      </c>
      <c r="E40" s="184" t="e">
        <f>SUM(E34:E39)</f>
        <v>#DIV/0!</v>
      </c>
      <c r="F40" s="230" t="s">
        <v>20</v>
      </c>
      <c r="G40" s="168">
        <f>SUM(G34:G39)</f>
        <v>0</v>
      </c>
      <c r="H40" s="190" t="e">
        <f>SUM(H34:H39)</f>
        <v>#DIV/0!</v>
      </c>
      <c r="I40" s="230" t="s">
        <v>20</v>
      </c>
      <c r="J40" s="168">
        <f>SUM(J34:J39)</f>
        <v>0</v>
      </c>
      <c r="K40" s="193" t="e">
        <f>SUM(K34:K39)</f>
        <v>#DIV/0!</v>
      </c>
    </row>
    <row r="41" spans="1:11" ht="21" customHeight="1">
      <c r="A41" s="329"/>
      <c r="B41" s="330" t="s">
        <v>23</v>
      </c>
      <c r="C41" s="341">
        <f ca="1">C32</f>
        <v>2023</v>
      </c>
      <c r="D41" s="300"/>
      <c r="E41" s="302"/>
      <c r="F41" s="299">
        <f ca="1">F32</f>
        <v>2022</v>
      </c>
      <c r="G41" s="300"/>
      <c r="H41" s="302"/>
      <c r="I41" s="299">
        <f ca="1">I32</f>
        <v>2021</v>
      </c>
      <c r="J41" s="300"/>
      <c r="K41" s="301"/>
    </row>
    <row r="42" spans="1:11" ht="17.25" thickBot="1">
      <c r="A42" s="329"/>
      <c r="B42" s="331"/>
      <c r="C42" s="201" t="s">
        <v>22</v>
      </c>
      <c r="D42" s="202" t="s">
        <v>0</v>
      </c>
      <c r="E42" s="202" t="s">
        <v>1</v>
      </c>
      <c r="F42" s="233" t="s">
        <v>22</v>
      </c>
      <c r="G42" s="203" t="s">
        <v>0</v>
      </c>
      <c r="H42" s="202" t="s">
        <v>1</v>
      </c>
      <c r="I42" s="202" t="s">
        <v>21</v>
      </c>
      <c r="J42" s="202" t="s">
        <v>0</v>
      </c>
      <c r="K42" s="204" t="s">
        <v>1</v>
      </c>
    </row>
    <row r="43" spans="1:11" ht="17.25" thickTop="1">
      <c r="A43" s="329"/>
      <c r="B43" s="331"/>
      <c r="C43" s="205"/>
      <c r="D43" s="254"/>
      <c r="E43" s="185" t="e">
        <f>D43/$D$48</f>
        <v>#DIV/0!</v>
      </c>
      <c r="F43" s="207"/>
      <c r="G43" s="254"/>
      <c r="H43" s="194" t="e">
        <f>G43/$G$48</f>
        <v>#DIV/0!</v>
      </c>
      <c r="I43" s="255"/>
      <c r="J43" s="249"/>
      <c r="K43" s="196" t="e">
        <f>J43/$J$48</f>
        <v>#DIV/0!</v>
      </c>
    </row>
    <row r="44" spans="1:11">
      <c r="A44" s="329"/>
      <c r="B44" s="331"/>
      <c r="C44" s="210"/>
      <c r="D44" s="251"/>
      <c r="E44" s="186" t="e">
        <f>D44/$D$48</f>
        <v>#DIV/0!</v>
      </c>
      <c r="F44" s="211"/>
      <c r="G44" s="251"/>
      <c r="H44" s="195" t="e">
        <f>G44/$G$48</f>
        <v>#DIV/0!</v>
      </c>
      <c r="I44" s="211"/>
      <c r="J44" s="256"/>
      <c r="K44" s="197" t="e">
        <f>J44/$J$48</f>
        <v>#DIV/0!</v>
      </c>
    </row>
    <row r="45" spans="1:11">
      <c r="A45" s="329"/>
      <c r="B45" s="331"/>
      <c r="C45" s="210"/>
      <c r="D45" s="251"/>
      <c r="E45" s="186" t="e">
        <f>D45/$D$48</f>
        <v>#DIV/0!</v>
      </c>
      <c r="F45" s="211"/>
      <c r="G45" s="251"/>
      <c r="H45" s="195" t="e">
        <f>G45/$G$48</f>
        <v>#DIV/0!</v>
      </c>
      <c r="I45" s="211"/>
      <c r="J45" s="257"/>
      <c r="K45" s="197" t="e">
        <f>J45/$J$48</f>
        <v>#DIV/0!</v>
      </c>
    </row>
    <row r="46" spans="1:11">
      <c r="A46" s="329"/>
      <c r="B46" s="331"/>
      <c r="C46" s="210"/>
      <c r="D46" s="258"/>
      <c r="E46" s="186" t="e">
        <f>D46/$D$48</f>
        <v>#DIV/0!</v>
      </c>
      <c r="F46" s="211"/>
      <c r="G46" s="251"/>
      <c r="H46" s="195" t="e">
        <f>G46/$G$48</f>
        <v>#DIV/0!</v>
      </c>
      <c r="I46" s="211"/>
      <c r="J46" s="256"/>
      <c r="K46" s="197" t="e">
        <f>J46/$J$48</f>
        <v>#DIV/0!</v>
      </c>
    </row>
    <row r="47" spans="1:11">
      <c r="A47" s="329"/>
      <c r="B47" s="331"/>
      <c r="C47" s="211"/>
      <c r="D47" s="258"/>
      <c r="E47" s="186" t="e">
        <f>D47/$D$48</f>
        <v>#DIV/0!</v>
      </c>
      <c r="F47" s="211"/>
      <c r="G47" s="251"/>
      <c r="H47" s="195" t="e">
        <f>G47/$G$48</f>
        <v>#DIV/0!</v>
      </c>
      <c r="I47" s="213"/>
      <c r="J47" s="256"/>
      <c r="K47" s="197" t="e">
        <f>J47/$J$48</f>
        <v>#DIV/0!</v>
      </c>
    </row>
    <row r="48" spans="1:11" ht="17.25" thickBot="1">
      <c r="A48" s="329"/>
      <c r="B48" s="332"/>
      <c r="C48" s="230" t="s">
        <v>20</v>
      </c>
      <c r="D48" s="168">
        <f>SUM(D43:D47)</f>
        <v>0</v>
      </c>
      <c r="E48" s="187" t="e">
        <f>SUM(E43:E47)</f>
        <v>#DIV/0!</v>
      </c>
      <c r="F48" s="230" t="s">
        <v>20</v>
      </c>
      <c r="G48" s="168">
        <f>SUM(G43:G47)</f>
        <v>0</v>
      </c>
      <c r="H48" s="187" t="e">
        <f>SUM(H43:H47)</f>
        <v>#DIV/0!</v>
      </c>
      <c r="I48" s="230" t="s">
        <v>20</v>
      </c>
      <c r="J48" s="168">
        <f>SUM(J43:J47)</f>
        <v>0</v>
      </c>
      <c r="K48" s="198" t="e">
        <f>SUM(K43:K47)</f>
        <v>#DIV/0!</v>
      </c>
    </row>
  </sheetData>
  <sheetProtection selectLockedCells="1"/>
  <mergeCells count="32">
    <mergeCell ref="C2:J4"/>
    <mergeCell ref="C6:E6"/>
    <mergeCell ref="F6:H6"/>
    <mergeCell ref="I6:K6"/>
    <mergeCell ref="A6:A48"/>
    <mergeCell ref="B25:B31"/>
    <mergeCell ref="I17:K17"/>
    <mergeCell ref="C17:E17"/>
    <mergeCell ref="F17:H17"/>
    <mergeCell ref="D25:E25"/>
    <mergeCell ref="D26:E26"/>
    <mergeCell ref="B32:B40"/>
    <mergeCell ref="B6:B16"/>
    <mergeCell ref="B17:B24"/>
    <mergeCell ref="B41:B48"/>
    <mergeCell ref="C41:E41"/>
    <mergeCell ref="D27:E27"/>
    <mergeCell ref="I41:K41"/>
    <mergeCell ref="F41:H41"/>
    <mergeCell ref="F32:H32"/>
    <mergeCell ref="I32:K32"/>
    <mergeCell ref="D28:E28"/>
    <mergeCell ref="D29:E29"/>
    <mergeCell ref="D30:E30"/>
    <mergeCell ref="C32:E32"/>
    <mergeCell ref="H25:H30"/>
    <mergeCell ref="I25:K25"/>
    <mergeCell ref="J26:K26"/>
    <mergeCell ref="J27:K27"/>
    <mergeCell ref="J28:K28"/>
    <mergeCell ref="J29:K29"/>
    <mergeCell ref="J30:K30"/>
  </mergeCells>
  <phoneticPr fontId="1" type="noConversion"/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5</vt:i4>
      </vt:variant>
    </vt:vector>
  </HeadingPairs>
  <TitlesOfParts>
    <vt:vector size="13" baseType="lpstr">
      <vt:lpstr>주주(주식회사등)</vt:lpstr>
      <vt:lpstr>조합원(협동조합등)</vt:lpstr>
      <vt:lpstr>직원현황</vt:lpstr>
      <vt:lpstr>차입현황</vt:lpstr>
      <vt:lpstr>주요재무사항투입</vt:lpstr>
      <vt:lpstr>경영현황</vt:lpstr>
      <vt:lpstr>수익구조현황</vt:lpstr>
      <vt:lpstr>매입매출분석</vt:lpstr>
      <vt:lpstr>경영현황!Print_Area</vt:lpstr>
      <vt:lpstr>매입매출분석!Print_Area</vt:lpstr>
      <vt:lpstr>'조합원(협동조합등)'!Print_Area</vt:lpstr>
      <vt:lpstr>주요재무사항투입!Print_Area</vt:lpstr>
      <vt:lpstr>차입현황!Print_Area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2024-02-28T08:09:53Z</dcterms:modified>
</cp:coreProperties>
</file>